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3296" windowHeight="9612"/>
  </bookViews>
  <sheets>
    <sheet name="Tabelle1" sheetId="1" r:id="rId1"/>
  </sheets>
  <definedNames>
    <definedName name="_xlnm._FilterDatabase" localSheetId="0" hidden="1">Tabelle1!$A$4:$AK$35</definedName>
  </definedNames>
  <calcPr calcId="145621"/>
</workbook>
</file>

<file path=xl/calcChain.xml><?xml version="1.0" encoding="utf-8"?>
<calcChain xmlns="http://schemas.openxmlformats.org/spreadsheetml/2006/main">
  <c r="A4" i="1" l="1"/>
  <c r="A37" i="1" l="1"/>
  <c r="D37" i="1"/>
  <c r="F37" i="1"/>
  <c r="A42" i="1"/>
  <c r="D42" i="1"/>
  <c r="F42" i="1"/>
  <c r="E37" i="1" l="1"/>
  <c r="E42" i="1"/>
  <c r="A33" i="1"/>
  <c r="D33" i="1"/>
  <c r="F33" i="1"/>
  <c r="E33" i="1" l="1"/>
  <c r="A50" i="1"/>
  <c r="D50" i="1"/>
  <c r="F50" i="1"/>
  <c r="E50" i="1" l="1"/>
  <c r="A41" i="1"/>
  <c r="D41" i="1"/>
  <c r="F41" i="1"/>
  <c r="A35" i="1"/>
  <c r="D35" i="1"/>
  <c r="F35" i="1"/>
  <c r="E35" i="1" l="1"/>
  <c r="E41" i="1"/>
  <c r="A15" i="1"/>
  <c r="A7" i="1"/>
  <c r="A8" i="1"/>
  <c r="A10" i="1"/>
  <c r="A5" i="1"/>
  <c r="A9" i="1"/>
  <c r="A6" i="1"/>
  <c r="A11" i="1"/>
  <c r="A27" i="1"/>
  <c r="A16" i="1"/>
  <c r="A18" i="1"/>
  <c r="A25" i="1"/>
  <c r="A19" i="1"/>
  <c r="A20" i="1"/>
  <c r="A14" i="1"/>
  <c r="A21" i="1"/>
  <c r="A23" i="1"/>
  <c r="A13" i="1"/>
  <c r="A12" i="1"/>
  <c r="A26" i="1"/>
  <c r="A31" i="1"/>
  <c r="A34" i="1"/>
  <c r="A17" i="1"/>
  <c r="A36" i="1"/>
  <c r="A28" i="1"/>
  <c r="A22" i="1"/>
  <c r="A38" i="1"/>
  <c r="A32" i="1"/>
  <c r="A39" i="1"/>
  <c r="A40" i="1"/>
  <c r="A30" i="1"/>
  <c r="A43" i="1"/>
  <c r="A44" i="1"/>
  <c r="A45" i="1"/>
  <c r="A46" i="1"/>
  <c r="A47" i="1"/>
  <c r="A48" i="1"/>
  <c r="A51" i="1"/>
  <c r="A52" i="1"/>
  <c r="A53" i="1"/>
  <c r="A54" i="1"/>
  <c r="A49" i="1"/>
  <c r="A24" i="1"/>
  <c r="A29" i="1"/>
  <c r="D24" i="1"/>
  <c r="F24" i="1"/>
  <c r="E24" i="1" l="1"/>
  <c r="D39" i="1"/>
  <c r="F39" i="1"/>
  <c r="D22" i="1"/>
  <c r="F22" i="1"/>
  <c r="E39" i="1" l="1"/>
  <c r="E22" i="1"/>
  <c r="D30" i="1"/>
  <c r="F30" i="1"/>
  <c r="D17" i="1"/>
  <c r="F17" i="1"/>
  <c r="D52" i="1"/>
  <c r="F52" i="1"/>
  <c r="E30" i="1" l="1"/>
  <c r="E17" i="1"/>
  <c r="E52" i="1"/>
  <c r="D45" i="1"/>
  <c r="F45" i="1"/>
  <c r="D48" i="1"/>
  <c r="F48" i="1"/>
  <c r="E45" i="1" l="1"/>
  <c r="E48" i="1"/>
  <c r="F31" i="1"/>
  <c r="F14" i="1"/>
  <c r="F16" i="1"/>
  <c r="F8" i="1"/>
  <c r="F7" i="1"/>
  <c r="F21" i="1"/>
  <c r="F51" i="1"/>
  <c r="F10" i="1"/>
  <c r="F15" i="1"/>
  <c r="F5" i="1"/>
  <c r="F53" i="1"/>
  <c r="F6" i="1"/>
  <c r="F23" i="1"/>
  <c r="F12" i="1"/>
  <c r="F13" i="1"/>
  <c r="F44" i="1"/>
  <c r="F40" i="1"/>
  <c r="F18" i="1"/>
  <c r="F25" i="1"/>
  <c r="F34" i="1"/>
  <c r="F26" i="1"/>
  <c r="F32" i="1"/>
  <c r="F38" i="1"/>
  <c r="F11" i="1"/>
  <c r="F19" i="1"/>
  <c r="F36" i="1"/>
  <c r="F4" i="1"/>
  <c r="F46" i="1"/>
  <c r="F54" i="1"/>
  <c r="F9" i="1"/>
  <c r="F43" i="1"/>
  <c r="F27" i="1"/>
  <c r="F28" i="1"/>
  <c r="F20" i="1"/>
  <c r="F47" i="1"/>
  <c r="F49" i="1"/>
  <c r="F29" i="1"/>
  <c r="D18" i="1" l="1"/>
  <c r="D12" i="1"/>
  <c r="D14" i="1"/>
  <c r="D6" i="1"/>
  <c r="D46" i="1"/>
  <c r="D49" i="1"/>
  <c r="E49" i="1" s="1"/>
  <c r="D36" i="1"/>
  <c r="E6" i="1" l="1"/>
  <c r="E46" i="1"/>
  <c r="E14" i="1"/>
  <c r="E12" i="1"/>
  <c r="E18" i="1"/>
  <c r="E36" i="1"/>
  <c r="I55" i="1"/>
  <c r="J55" i="1"/>
  <c r="K55" i="1"/>
  <c r="L55" i="1"/>
  <c r="M55" i="1"/>
  <c r="N55" i="1"/>
  <c r="O55" i="1"/>
  <c r="P55" i="1"/>
  <c r="Q55" i="1"/>
  <c r="R55" i="1"/>
  <c r="S55" i="1"/>
  <c r="T55" i="1"/>
  <c r="V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H55" i="1"/>
  <c r="D28" i="1"/>
  <c r="D47" i="1"/>
  <c r="E28" i="1" l="1"/>
  <c r="E47" i="1"/>
  <c r="D19" i="1"/>
  <c r="D20" i="1"/>
  <c r="D11" i="1"/>
  <c r="D9" i="1"/>
  <c r="D44" i="1"/>
  <c r="D7" i="1"/>
  <c r="D43" i="1"/>
  <c r="D8" i="1"/>
  <c r="D5" i="1"/>
  <c r="D15" i="1"/>
  <c r="D26" i="1"/>
  <c r="D51" i="1"/>
  <c r="D54" i="1"/>
  <c r="D31" i="1"/>
  <c r="D32" i="1"/>
  <c r="D40" i="1"/>
  <c r="D13" i="1"/>
  <c r="D38" i="1"/>
  <c r="D4" i="1"/>
  <c r="D25" i="1"/>
  <c r="D16" i="1"/>
  <c r="D29" i="1"/>
  <c r="D27" i="1"/>
  <c r="D23" i="1"/>
  <c r="D34" i="1"/>
  <c r="D10" i="1"/>
  <c r="D21" i="1"/>
  <c r="D53" i="1"/>
  <c r="E20" i="1" l="1"/>
  <c r="E9" i="1"/>
  <c r="E5" i="1"/>
  <c r="E7" i="1"/>
  <c r="E11" i="1"/>
  <c r="E15" i="1"/>
  <c r="E10" i="1"/>
  <c r="E53" i="1"/>
  <c r="E25" i="1"/>
  <c r="E29" i="1"/>
  <c r="E32" i="1"/>
  <c r="E19" i="1"/>
  <c r="E27" i="1"/>
  <c r="E4" i="1"/>
  <c r="E51" i="1"/>
  <c r="E8" i="1"/>
  <c r="E44" i="1"/>
  <c r="E21" i="1"/>
  <c r="E34" i="1"/>
  <c r="E16" i="1"/>
  <c r="E13" i="1"/>
  <c r="E31" i="1"/>
  <c r="E23" i="1"/>
  <c r="E38" i="1"/>
  <c r="E40" i="1"/>
  <c r="E26" i="1"/>
  <c r="E54" i="1"/>
  <c r="E43" i="1"/>
  <c r="U1" i="1" l="1"/>
  <c r="U55" i="1" l="1"/>
  <c r="W1" i="1"/>
  <c r="G42" i="1" l="1"/>
  <c r="G37" i="1"/>
  <c r="G50" i="1"/>
  <c r="G33" i="1"/>
  <c r="G24" i="1"/>
  <c r="G41" i="1"/>
  <c r="G35" i="1"/>
  <c r="G22" i="1"/>
  <c r="G39" i="1"/>
  <c r="G30" i="1"/>
  <c r="G17" i="1"/>
  <c r="G52" i="1"/>
  <c r="G45" i="1"/>
  <c r="G48" i="1"/>
  <c r="G14" i="1"/>
  <c r="G21" i="1"/>
  <c r="G5" i="1"/>
  <c r="G12" i="1"/>
  <c r="G18" i="1"/>
  <c r="G32" i="1"/>
  <c r="G36" i="1"/>
  <c r="G43" i="1"/>
  <c r="G20" i="1"/>
  <c r="G29" i="1"/>
  <c r="G16" i="1"/>
  <c r="G51" i="1"/>
  <c r="G53" i="1"/>
  <c r="G13" i="1"/>
  <c r="G25" i="1"/>
  <c r="G38" i="1"/>
  <c r="G4" i="1"/>
  <c r="G9" i="1"/>
  <c r="G27" i="1"/>
  <c r="G8" i="1"/>
  <c r="G10" i="1"/>
  <c r="G6" i="1"/>
  <c r="G44" i="1"/>
  <c r="G34" i="1"/>
  <c r="G11" i="1"/>
  <c r="G46" i="1"/>
  <c r="G28" i="1"/>
  <c r="G47" i="1"/>
  <c r="G31" i="1"/>
  <c r="G7" i="1"/>
  <c r="G15" i="1"/>
  <c r="G23" i="1"/>
  <c r="G40" i="1"/>
  <c r="G26" i="1"/>
  <c r="G19" i="1"/>
  <c r="G54" i="1"/>
  <c r="G49" i="1"/>
  <c r="W55" i="1"/>
</calcChain>
</file>

<file path=xl/sharedStrings.xml><?xml version="1.0" encoding="utf-8"?>
<sst xmlns="http://schemas.openxmlformats.org/spreadsheetml/2006/main" count="183" uniqueCount="182">
  <si>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</si>
  <si>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</si>
  <si>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</si>
  <si>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</si>
  <si>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</si>
  <si>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</si>
  <si>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</si>
  <si>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</si>
  <si>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</si>
  <si>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Andreas R.</t>
  </si>
  <si>
    <t>pokerprof161</t>
  </si>
  <si>
    <t>Mondmann4711</t>
  </si>
  <si>
    <t>72o fish</t>
  </si>
  <si>
    <t>olafdohn</t>
  </si>
  <si>
    <t>Helle2010</t>
  </si>
  <si>
    <t>DerFatzer</t>
  </si>
  <si>
    <t>RiAn#69</t>
  </si>
  <si>
    <t>Poker_mk</t>
  </si>
  <si>
    <t>Thomas H.</t>
  </si>
  <si>
    <t>Olaf D.</t>
  </si>
  <si>
    <t>Ralf S.</t>
  </si>
  <si>
    <t>Stephan Z.</t>
  </si>
  <si>
    <t>Ralf L.</t>
  </si>
  <si>
    <t>Michael K.</t>
  </si>
  <si>
    <t>Christian M.</t>
  </si>
  <si>
    <t>pokerpad2195</t>
  </si>
  <si>
    <t>hubby1963</t>
  </si>
  <si>
    <t xml:space="preserve">Rangliste
</t>
  </si>
  <si>
    <t>2016 /</t>
  </si>
  <si>
    <t>Richard H.</t>
  </si>
  <si>
    <t>Marion H.</t>
  </si>
  <si>
    <t>foxce</t>
  </si>
  <si>
    <t>Stephan C.</t>
  </si>
  <si>
    <t>papa147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</si>
  <si>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</si>
  <si>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</si>
  <si>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</si>
  <si>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</si>
  <si>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</si>
  <si>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</si>
  <si>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</si>
  <si>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</si>
  <si>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</si>
  <si>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</si>
  <si>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</si>
  <si>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</si>
  <si>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</si>
  <si>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</si>
  <si>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</si>
  <si>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</si>
  <si>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</si>
  <si>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</si>
  <si>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</si>
  <si>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</si>
  <si>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</si>
  <si>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</si>
  <si>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</si>
  <si>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</si>
  <si>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</si>
  <si>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</si>
  <si>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</si>
  <si>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</si>
  <si>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</si>
  <si>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</si>
  <si>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</si>
  <si>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</si>
  <si>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</si>
  <si>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</si>
  <si>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</si>
  <si>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</si>
  <si>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</si>
  <si>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</si>
  <si>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Larryinger</t>
  </si>
  <si>
    <t>Christoph B.</t>
  </si>
  <si>
    <t>videoplus-de</t>
  </si>
  <si>
    <t>Fernando W.</t>
  </si>
  <si>
    <t>Franzl1008</t>
  </si>
  <si>
    <t>Conny J.</t>
  </si>
  <si>
    <t>Stefan Fr.</t>
  </si>
  <si>
    <t>Robert K.</t>
  </si>
  <si>
    <t>MC_Rob70</t>
  </si>
  <si>
    <t>mandy08121</t>
  </si>
  <si>
    <t>19Lilith_66</t>
  </si>
  <si>
    <t>Diana N.</t>
  </si>
  <si>
    <t>KLyX1984</t>
  </si>
  <si>
    <t>_timotius505</t>
  </si>
  <si>
    <t>Christoph G.</t>
  </si>
  <si>
    <t>Tim K.</t>
  </si>
  <si>
    <t>Uwe H.</t>
  </si>
  <si>
    <t>Stefan W.</t>
  </si>
  <si>
    <t>Boeller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</si>
  <si>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</si>
  <si>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</si>
  <si>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</si>
  <si>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</si>
  <si>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</si>
  <si>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</si>
  <si>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</si>
  <si>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</si>
  <si>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</si>
  <si>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</si>
  <si>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</si>
  <si>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</si>
  <si>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Stefan Luk.</t>
  </si>
  <si>
    <t>Tattoofreak666</t>
  </si>
  <si>
    <t>alecdj</t>
  </si>
  <si>
    <t>lemarka266</t>
  </si>
  <si>
    <t>WBZuP</t>
  </si>
  <si>
    <t xml:space="preserve"> </t>
  </si>
  <si>
    <t>Spieltag 1 27.03.2020</t>
  </si>
  <si>
    <t>Spieltag 2 03.04.2020</t>
  </si>
  <si>
    <t>Spieltag 3 10.04.2020</t>
  </si>
  <si>
    <t>Spieltag 4 17.04.2020</t>
  </si>
  <si>
    <t>Spieltag 5 24.04.2020</t>
  </si>
  <si>
    <t>Spieltag 6 01.05.2020</t>
  </si>
  <si>
    <t>Spieltag 7 08.05.2020</t>
  </si>
  <si>
    <t>Spieltag 8 15.05.2020</t>
  </si>
  <si>
    <t>Spieltag 9 22.05.2020</t>
  </si>
  <si>
    <t>Spieltag 10 29.05.2020</t>
  </si>
  <si>
    <t>Spieltag 11 05.06.2020</t>
  </si>
  <si>
    <t>Spieltag 12 12.06.2020</t>
  </si>
  <si>
    <t>Spieltag 13 19.06.2020</t>
  </si>
  <si>
    <t>Spieltag 14 26.06.2020</t>
  </si>
  <si>
    <t>Spieltag 15 03.07.2020</t>
  </si>
  <si>
    <t>Spieltag 16 10.07.2020</t>
  </si>
  <si>
    <t>Spieltag 18 24.07.2020</t>
  </si>
  <si>
    <t>Spieltag 17 17.07.2020</t>
  </si>
  <si>
    <t>Chaot1000</t>
  </si>
  <si>
    <t>Wagi90</t>
  </si>
  <si>
    <t>Aloromora</t>
  </si>
  <si>
    <t>MagicKneissl87</t>
  </si>
  <si>
    <t>Harald K.</t>
  </si>
  <si>
    <t>Learner80</t>
  </si>
  <si>
    <t>Daniel A.</t>
  </si>
  <si>
    <t xml:space="preserve"> D.Styx</t>
  </si>
  <si>
    <t>Martina S</t>
  </si>
  <si>
    <t>Anja10771</t>
  </si>
  <si>
    <t>MDani77</t>
  </si>
  <si>
    <t>Holger M.</t>
  </si>
  <si>
    <t>Icr.goofy</t>
  </si>
  <si>
    <t>donnergorgon</t>
  </si>
  <si>
    <t>Mr.LyrikPoet</t>
  </si>
  <si>
    <t>runnerup8</t>
  </si>
  <si>
    <t>Mayerladen</t>
  </si>
  <si>
    <t>obiwan-nr1</t>
  </si>
  <si>
    <t>Christian J.</t>
  </si>
  <si>
    <t>Toni V.</t>
  </si>
  <si>
    <t>Daniel M.</t>
  </si>
  <si>
    <t>Maik L.</t>
  </si>
  <si>
    <t>Simon H.</t>
  </si>
  <si>
    <t>Jonas W.</t>
  </si>
  <si>
    <t>Lina P.</t>
  </si>
  <si>
    <t>Stefan R.</t>
  </si>
  <si>
    <t>Lenka M.</t>
  </si>
  <si>
    <t>Stefan Kn.</t>
  </si>
  <si>
    <t>Alexander D.</t>
  </si>
  <si>
    <t>Andrea J.</t>
  </si>
  <si>
    <t>Stritzi61</t>
  </si>
  <si>
    <t>DinoOkotta</t>
  </si>
  <si>
    <t>Delayla81</t>
  </si>
  <si>
    <t>as64yjur</t>
  </si>
  <si>
    <t>Daniel N.</t>
  </si>
  <si>
    <t>Thomas.St.</t>
  </si>
  <si>
    <t>cinetom</t>
  </si>
  <si>
    <t>HaiZahn6</t>
  </si>
  <si>
    <t>Ralph G.</t>
  </si>
  <si>
    <t>Reiner S.</t>
  </si>
  <si>
    <t>rescho32</t>
  </si>
  <si>
    <t>stonline96</t>
  </si>
  <si>
    <t>schnuggy200</t>
  </si>
  <si>
    <t>Maria H.</t>
  </si>
  <si>
    <t>Stefan Sch.</t>
  </si>
  <si>
    <t>Christian Sch.</t>
  </si>
  <si>
    <t>Tino K.</t>
  </si>
  <si>
    <t>Gerhard L.</t>
  </si>
  <si>
    <t>Gery_McFly</t>
  </si>
  <si>
    <t>Jessy Köln</t>
  </si>
  <si>
    <t>lila0205</t>
  </si>
  <si>
    <t>Blacky283</t>
  </si>
  <si>
    <t>Alexandra S.</t>
  </si>
  <si>
    <t>Andi1273</t>
  </si>
  <si>
    <t>Andreas 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</si>
</sst>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0"/>
      <name val="Arial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/>
    </xf>
    <xf numFmtId="164" fontId="1" fillId="0" borderId="7" xfId="1" applyNumberFormat="1" applyFill="1" applyBorder="1" applyAlignment="1">
      <alignment horizontal="center"/>
    </xf>
    <xf numFmtId="0" fontId="1" fillId="0" borderId="7" xfId="1" applyNumberForma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6" fillId="0" borderId="7" xfId="2" applyFill="1" applyBorder="1"/>
    <xf numFmtId="0" fontId="8" fillId="6" borderId="0" xfId="1" applyFont="1" applyFill="1" applyBorder="1" applyAlignment="1">
      <alignment horizontal="center" vertical="top" wrapText="1"/>
    </xf>
    <xf numFmtId="0" fontId="8" fillId="6" borderId="0" xfId="1" applyFont="1" applyFill="1" applyBorder="1" applyAlignment="1">
      <alignment horizontal="right" vertical="top" wrapText="1"/>
    </xf>
    <xf numFmtId="0" fontId="8" fillId="6" borderId="0" xfId="1" applyFont="1" applyFill="1" applyBorder="1" applyAlignment="1">
      <alignment horizontal="left" vertical="top" wrapText="1"/>
    </xf>
    <xf numFmtId="0" fontId="7" fillId="6" borderId="0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0" fillId="0" borderId="0" xfId="0" applyBorder="1"/>
    <xf numFmtId="0" fontId="6" fillId="0" borderId="10" xfId="2" applyFill="1" applyBorder="1" applyAlignment="1">
      <alignment horizontal="center"/>
    </xf>
    <xf numFmtId="0" fontId="1" fillId="0" borderId="1" xfId="1" applyNumberFormat="1" applyFill="1" applyBorder="1" applyAlignment="1">
      <alignment horizontal="center"/>
    </xf>
    <xf numFmtId="164" fontId="1" fillId="0" borderId="4" xfId="1" applyNumberFormat="1" applyFill="1" applyBorder="1" applyAlignment="1">
      <alignment horizontal="center"/>
    </xf>
    <xf numFmtId="0" fontId="9" fillId="0" borderId="0" xfId="0" applyFont="1"/>
    <xf numFmtId="0" fontId="1" fillId="0" borderId="7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164" fontId="1" fillId="0" borderId="7" xfId="1" applyNumberFormat="1" applyFill="1" applyBorder="1" applyAlignment="1">
      <alignment horizontal="center"/>
    </xf>
    <xf numFmtId="0" fontId="1" fillId="0" borderId="7" xfId="1" applyNumberFormat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" xfId="2" applyFill="1" applyBorder="1"/>
    <xf numFmtId="0" fontId="6" fillId="0" borderId="7" xfId="2" applyFill="1" applyBorder="1"/>
    <xf numFmtId="0" fontId="1" fillId="0" borderId="1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3" xfId="2" applyFont="1" applyFill="1" applyBorder="1"/>
    <xf numFmtId="0" fontId="1" fillId="2" borderId="8" xfId="1" applyFont="1" applyFill="1" applyBorder="1" applyAlignment="1">
      <alignment horizontal="center" vertical="center" wrapText="1"/>
    </xf>
    <xf numFmtId="0" fontId="1" fillId="0" borderId="7" xfId="2" applyFont="1" applyFill="1" applyBorder="1"/>
    <xf numFmtId="0" fontId="1" fillId="2" borderId="1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0" borderId="3" xfId="1" applyFont="1" applyFill="1" applyBorder="1"/>
    <xf numFmtId="0" fontId="1" fillId="0" borderId="3" xfId="1" applyNumberFormat="1" applyFill="1" applyBorder="1" applyAlignment="1">
      <alignment horizontal="center"/>
    </xf>
    <xf numFmtId="0" fontId="1" fillId="0" borderId="9" xfId="2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7" xfId="1" applyFont="1" applyFill="1" applyBorder="1"/>
    <xf numFmtId="0" fontId="11" fillId="0" borderId="7" xfId="1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1" fillId="0" borderId="1" xfId="2" applyFont="1" applyFill="1" applyBorder="1"/>
    <xf numFmtId="0" fontId="10" fillId="0" borderId="3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right" vertical="center"/>
    </xf>
    <xf numFmtId="0" fontId="1" fillId="0" borderId="4" xfId="1" applyFill="1" applyBorder="1" applyAlignment="1">
      <alignment horizontal="center"/>
    </xf>
    <xf numFmtId="0" fontId="6" fillId="0" borderId="4" xfId="2" applyFill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144780</xdr:colOff>
      <xdr:row>22</xdr:row>
      <xdr:rowOff>140970</xdr:rowOff>
    </xdr:from>
    <xdr:ext cx="914400" cy="264560"/>
    <xdr:sp macro="" textlink="">
      <xdr:nvSpPr>
        <xdr:cNvPr id="2" name="Textfeld 1"/>
        <xdr:cNvSpPr txBox="1"/>
      </xdr:nvSpPr>
      <xdr:spPr>
        <a:xfrm>
          <a:off x="1798320" y="317373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144780</xdr:colOff>
      <xdr:row>22</xdr:row>
      <xdr:rowOff>140970</xdr:rowOff>
    </xdr:from>
    <xdr:ext cx="914400" cy="264560"/>
    <xdr:sp macro="" textlink="">
      <xdr:nvSpPr>
        <xdr:cNvPr id="3" name="Textfeld 2"/>
        <xdr:cNvSpPr txBox="1"/>
      </xdr:nvSpPr>
      <xdr:spPr>
        <a:xfrm>
          <a:off x="1798320" y="317373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e1" displayName="Tabelle1" ref="A3:AK54" totalsRowShown="0">
  <sortState ref="A4:AK54">
    <sortCondition descending="1" ref="G4:G54"/>
  </sortState>
  <tableColumns count="37">
    <tableColumn id="1" name="Spalte1" dataDxfId="36" dataCellStyle="Standard 2">
      <calculatedColumnFormula>ROW(A4)-3</calculatedColumnFormula>
    </tableColumn>
    <tableColumn id="2" name="Spalte2" dataDxfId="35" dataCellStyle="Standard 3"/>
    <tableColumn id="3" name="Spalte3" dataDxfId="34" dataCellStyle="Standard 3"/>
    <tableColumn id="4" name="Spalte4" dataDxfId="33" dataCellStyle="Standard 2">
      <calculatedColumnFormula>COUNTIF(H4:AK4,"&gt;0")</calculatedColumnFormula>
    </tableColumn>
    <tableColumn id="5" name="Spalte5" dataDxfId="32" dataCellStyle="Standard 2">
      <calculatedColumnFormula>IF(D4&gt;0,F4/D4,0)</calculatedColumnFormula>
    </tableColumn>
    <tableColumn id="6" name="Spalte6" dataDxfId="31" dataCellStyle="Standard 2">
      <calculatedColumnFormula>SUM(Tabelle1[[#This Row],[Spalte12]:[Spalte29]])</calculatedColumnFormula>
    </tableColumn>
    <tableColumn id="7" name="Spalte7" dataDxfId="30" dataCellStyle="Standard 2">
      <calculatedColumnFormula>SUMIF(H4:Y4,"&gt;="&amp;LARGE(H4:Y4,$W$1))-(COUNTIF(H4:Y4,"&gt;="&amp;LARGE(H4:Y4,$W$1))-$W$1)*LARGE(H4:Y4,$W$1)</calculatedColumnFormula>
    </tableColumn>
    <tableColumn id="12" name="Spalte12" dataDxfId="29" dataCellStyle="Standard 2"/>
    <tableColumn id="13" name="Spalte13" dataDxfId="28" dataCellStyle="Standard 2"/>
    <tableColumn id="14" name="Spalte14" dataDxfId="27" dataCellStyle="Standard 2"/>
    <tableColumn id="15" name="Spalte15" dataDxfId="26" dataCellStyle="Standard 2"/>
    <tableColumn id="16" name="Spalte16" dataDxfId="25" dataCellStyle="Standard 2"/>
    <tableColumn id="17" name="Spalte17" dataDxfId="24" dataCellStyle="Standard 2"/>
    <tableColumn id="18" name="Spalte18" dataDxfId="23" dataCellStyle="Standard 2"/>
    <tableColumn id="19" name="Spalte19" dataDxfId="22" dataCellStyle="Standard 2"/>
    <tableColumn id="20" name="Spalte20" dataDxfId="21" dataCellStyle="Standard 2"/>
    <tableColumn id="21" name="Spalte21" dataDxfId="20" dataCellStyle="Standard 2"/>
    <tableColumn id="22" name="Spalte22" dataDxfId="19" dataCellStyle="Standard 2"/>
    <tableColumn id="23" name="Spalte23" dataDxfId="18" dataCellStyle="Standard 2"/>
    <tableColumn id="24" name="Spalte24" dataDxfId="17" dataCellStyle="Standard 2"/>
    <tableColumn id="25" name="Spalte25" dataDxfId="16" dataCellStyle="Standard 2"/>
    <tableColumn id="26" name="Spalte26" dataDxfId="15" dataCellStyle="Standard 2"/>
    <tableColumn id="27" name="Spalte27" dataDxfId="14" dataCellStyle="Standard 2"/>
    <tableColumn id="28" name="Spalte28" dataDxfId="13" dataCellStyle="Standard 2"/>
    <tableColumn id="29" name="Spalte29" dataDxfId="12" dataCellStyle="Standard 2"/>
    <tableColumn id="36" name="Spalte36" dataDxfId="11" dataCellStyle="Standard 2"/>
    <tableColumn id="37" name="Spalte37" dataDxfId="10" dataCellStyle="Standard 2"/>
    <tableColumn id="38" name="Spalte38" dataDxfId="9" dataCellStyle="Standard 2"/>
    <tableColumn id="39" name="Spalte39" dataDxfId="8" dataCellStyle="Standard 2"/>
    <tableColumn id="40" name="Spalte40" dataDxfId="7" dataCellStyle="Standard 2"/>
    <tableColumn id="41" name="Spalte41" dataDxfId="6" dataCellStyle="Standard 2"/>
    <tableColumn id="42" name="Spalte42" dataDxfId="5" dataCellStyle="Standard 2"/>
    <tableColumn id="43" name="Spalte43" dataDxfId="4" dataCellStyle="Standard 2"/>
    <tableColumn id="44" name="Spalte44" dataDxfId="3" dataCellStyle="Standard 2"/>
    <tableColumn id="45" name="Spalte45" dataDxfId="2" dataCellStyle="Standard 2"/>
    <tableColumn id="46" name="Spalte46" dataDxfId="1" dataCellStyle="Standard 2"/>
    <tableColumn id="47" name="Spalte47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zoomScaleNormal="100" workbookViewId="0">
      <pane xSplit="7" ySplit="2" topLeftCell="V3" activePane="bottomRight" state="frozen"/>
      <selection pane="topRight" activeCell="L1" sqref="L1"/>
      <selection pane="bottomLeft" activeCell="A3" sqref="A3"/>
      <selection pane="bottomRight" activeCell="A54" sqref="A54"/>
    </sheetView>
  </sheetViews>
  <sheetFormatPr baseColWidth="10" defaultRowHeight="14.4" x14ac:dyDescent="0.3"/>
  <cols>
    <col min="2" max="2" width="12.5546875" customWidth="1"/>
    <col min="3" max="3" width="14.88671875" customWidth="1"/>
    <col min="4" max="4" width="0" hidden="1" customWidth="1"/>
    <col min="5" max="5" width="13.33203125" hidden="1" customWidth="1"/>
    <col min="7" max="25" width="11.5546875" customWidth="1"/>
    <col min="26" max="36" width="11.5546875" hidden="1" customWidth="1"/>
    <col min="37" max="37" width="0" hidden="1" customWidth="1"/>
  </cols>
  <sheetData>
    <row r="1" spans="1:37" ht="26.25" customHeight="1" thickBot="1" x14ac:dyDescent="0.35">
      <c r="A1" s="11" t="s">
        <v>27</v>
      </c>
      <c r="B1" s="11" t="s">
        <v>107</v>
      </c>
      <c r="C1" s="11" t="s">
        <v>108</v>
      </c>
      <c r="D1" s="12" t="s">
        <v>28</v>
      </c>
      <c r="E1" s="13">
        <v>2017</v>
      </c>
      <c r="F1" s="11" t="s">
        <v>108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65" t="s">
        <v>0</v>
      </c>
      <c r="R1" s="65"/>
      <c r="S1" s="65"/>
      <c r="T1" s="65"/>
      <c r="U1" s="15">
        <f>COUNTIF(H4:AK4,"&gt;=0")</f>
        <v>18</v>
      </c>
      <c r="V1" s="16" t="s">
        <v>1</v>
      </c>
      <c r="W1" s="17">
        <f>ROUND(U1*75%,0)</f>
        <v>14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40.200000000000003" thickBot="1" x14ac:dyDescent="0.35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3" t="s">
        <v>109</v>
      </c>
      <c r="I2" s="3" t="s">
        <v>110</v>
      </c>
      <c r="J2" s="3" t="s">
        <v>111</v>
      </c>
      <c r="K2" s="39" t="s">
        <v>112</v>
      </c>
      <c r="L2" s="39" t="s">
        <v>113</v>
      </c>
      <c r="M2" s="39" t="s">
        <v>114</v>
      </c>
      <c r="N2" s="39" t="s">
        <v>115</v>
      </c>
      <c r="O2" s="39" t="s">
        <v>116</v>
      </c>
      <c r="P2" s="41" t="s">
        <v>117</v>
      </c>
      <c r="Q2" s="42" t="s">
        <v>118</v>
      </c>
      <c r="R2" s="39" t="s">
        <v>119</v>
      </c>
      <c r="S2" s="39" t="s">
        <v>120</v>
      </c>
      <c r="T2" s="39" t="s">
        <v>121</v>
      </c>
      <c r="U2" s="39" t="s">
        <v>122</v>
      </c>
      <c r="V2" s="39" t="s">
        <v>123</v>
      </c>
      <c r="W2" s="39" t="s">
        <v>124</v>
      </c>
      <c r="X2" s="58" t="s">
        <v>126</v>
      </c>
      <c r="Y2" s="59" t="s">
        <v>125</v>
      </c>
      <c r="Z2" s="42" t="s">
        <v>91</v>
      </c>
      <c r="AA2" s="39" t="s">
        <v>92</v>
      </c>
      <c r="AB2" s="39" t="s">
        <v>93</v>
      </c>
      <c r="AC2" s="39" t="s">
        <v>94</v>
      </c>
      <c r="AD2" s="39" t="s">
        <v>95</v>
      </c>
      <c r="AE2" s="39" t="s">
        <v>96</v>
      </c>
      <c r="AF2" s="39" t="s">
        <v>97</v>
      </c>
      <c r="AG2" s="39" t="s">
        <v>98</v>
      </c>
      <c r="AH2" s="39" t="s">
        <v>99</v>
      </c>
      <c r="AI2" s="39" t="s">
        <v>100</v>
      </c>
      <c r="AJ2" s="39" t="s">
        <v>101</v>
      </c>
      <c r="AK2" s="39" t="s">
        <v>102</v>
      </c>
    </row>
    <row r="3" spans="1:37" ht="15" hidden="1" thickBot="1" x14ac:dyDescent="0.35">
      <c r="A3" s="18" t="s">
        <v>35</v>
      </c>
      <c r="B3" s="10" t="s">
        <v>36</v>
      </c>
      <c r="C3" s="22" t="s">
        <v>37</v>
      </c>
      <c r="D3" s="9" t="s">
        <v>38</v>
      </c>
      <c r="E3" s="5" t="s">
        <v>39</v>
      </c>
      <c r="F3" s="6" t="s">
        <v>40</v>
      </c>
      <c r="G3" s="6" t="s">
        <v>41</v>
      </c>
      <c r="H3" s="4" t="s">
        <v>42</v>
      </c>
      <c r="I3" s="4" t="s">
        <v>43</v>
      </c>
      <c r="J3" s="7" t="s">
        <v>44</v>
      </c>
      <c r="K3" s="4" t="s">
        <v>45</v>
      </c>
      <c r="L3" s="7" t="s">
        <v>46</v>
      </c>
      <c r="M3" s="4" t="s">
        <v>47</v>
      </c>
      <c r="N3" s="4" t="s">
        <v>48</v>
      </c>
      <c r="O3" s="20" t="s">
        <v>49</v>
      </c>
      <c r="P3" s="4" t="s">
        <v>50</v>
      </c>
      <c r="Q3" s="4" t="s">
        <v>51</v>
      </c>
      <c r="R3" s="4" t="s">
        <v>52</v>
      </c>
      <c r="S3" s="4" t="s">
        <v>53</v>
      </c>
      <c r="T3" s="8" t="s">
        <v>54</v>
      </c>
      <c r="U3" s="4" t="s">
        <v>55</v>
      </c>
      <c r="V3" s="8" t="s">
        <v>56</v>
      </c>
      <c r="W3" s="4" t="s">
        <v>57</v>
      </c>
      <c r="X3" s="52" t="s">
        <v>58</v>
      </c>
      <c r="Y3" s="60" t="s">
        <v>59</v>
      </c>
      <c r="Z3" s="4" t="s">
        <v>60</v>
      </c>
      <c r="AA3" s="4" t="s">
        <v>61</v>
      </c>
      <c r="AB3" s="4" t="s">
        <v>62</v>
      </c>
      <c r="AC3" s="4" t="s">
        <v>63</v>
      </c>
      <c r="AD3" s="4" t="s">
        <v>64</v>
      </c>
      <c r="AE3" s="20" t="s">
        <v>65</v>
      </c>
      <c r="AF3" s="19" t="s">
        <v>66</v>
      </c>
      <c r="AG3" s="20" t="s">
        <v>67</v>
      </c>
      <c r="AH3" s="4" t="s">
        <v>68</v>
      </c>
      <c r="AI3" s="4" t="s">
        <v>69</v>
      </c>
      <c r="AJ3" s="4" t="s">
        <v>70</v>
      </c>
      <c r="AK3" s="4" t="s">
        <v>71</v>
      </c>
    </row>
    <row r="4" spans="1:37" x14ac:dyDescent="0.3">
      <c r="A4" s="31">
        <f>ROW(A4)-3</f>
        <v>1</v>
      </c>
      <c r="B4" s="40" t="s">
        <v>21</v>
      </c>
      <c r="C4" s="56" t="s">
        <v>12</v>
      </c>
      <c r="D4" s="30">
        <f>COUNTIF(H4:AK4,"&gt;0")</f>
        <v>16</v>
      </c>
      <c r="E4" s="28">
        <f>IF(D4&gt;0,F4/D4,0)</f>
        <v>14.4375</v>
      </c>
      <c r="F4" s="29">
        <f>SUM(Tabelle1[[#This Row],[Spalte12]:[Spalte29]])</f>
        <v>231</v>
      </c>
      <c r="G4" s="29">
        <f>SUMIF(H4:Y4,"&gt;="&amp;LARGE(H4:Y4,$W$1))-(COUNTIF(H4:Y4,"&gt;="&amp;LARGE(H4:Y4,$W$1))-$W$1)*LARGE(H4:Y4,$W$1)</f>
        <v>229</v>
      </c>
      <c r="H4" s="26">
        <v>15</v>
      </c>
      <c r="I4" s="26">
        <v>16</v>
      </c>
      <c r="J4" s="26">
        <v>0</v>
      </c>
      <c r="K4" s="26">
        <v>29</v>
      </c>
      <c r="L4" s="26">
        <v>23</v>
      </c>
      <c r="M4" s="26">
        <v>29</v>
      </c>
      <c r="N4" s="26">
        <v>8</v>
      </c>
      <c r="O4" s="26">
        <v>20</v>
      </c>
      <c r="P4" s="26">
        <v>1</v>
      </c>
      <c r="Q4" s="26">
        <v>21</v>
      </c>
      <c r="R4" s="26">
        <v>0</v>
      </c>
      <c r="S4" s="26">
        <v>6</v>
      </c>
      <c r="T4" s="26">
        <v>1</v>
      </c>
      <c r="U4" s="26">
        <v>14</v>
      </c>
      <c r="V4" s="26">
        <v>14</v>
      </c>
      <c r="W4" s="26">
        <v>17</v>
      </c>
      <c r="X4" s="52">
        <v>7</v>
      </c>
      <c r="Y4" s="60">
        <v>10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x14ac:dyDescent="0.3">
      <c r="A5" s="31">
        <f>ROW(A5)-3</f>
        <v>2</v>
      </c>
      <c r="B5" s="34" t="s">
        <v>34</v>
      </c>
      <c r="C5" s="32" t="s">
        <v>33</v>
      </c>
      <c r="D5" s="30">
        <f>COUNTIF(H5:AK5,"&gt;0")</f>
        <v>18</v>
      </c>
      <c r="E5" s="28">
        <f>IF(D5&gt;0,F5/D5,0)</f>
        <v>14.166666666666666</v>
      </c>
      <c r="F5" s="29">
        <f>SUM(Tabelle1[[#This Row],[Spalte12]:[Spalte29]])</f>
        <v>255</v>
      </c>
      <c r="G5" s="29">
        <f>SUMIF(H5:Y5,"&gt;="&amp;LARGE(H5:Y5,$W$1))-(COUNTIF(H5:Y5,"&gt;="&amp;LARGE(H5:Y5,$W$1))-$W$1)*LARGE(H5:Y5,$W$1)</f>
        <v>226</v>
      </c>
      <c r="H5" s="26">
        <v>24</v>
      </c>
      <c r="I5" s="26">
        <v>22</v>
      </c>
      <c r="J5" s="26">
        <v>8</v>
      </c>
      <c r="K5" s="26">
        <v>16</v>
      </c>
      <c r="L5" s="26">
        <v>15</v>
      </c>
      <c r="M5" s="26">
        <v>23</v>
      </c>
      <c r="N5" s="26">
        <v>17</v>
      </c>
      <c r="O5" s="26">
        <v>12</v>
      </c>
      <c r="P5" s="26">
        <v>3</v>
      </c>
      <c r="Q5" s="26">
        <v>9</v>
      </c>
      <c r="R5" s="26">
        <v>14</v>
      </c>
      <c r="S5" s="26">
        <v>14</v>
      </c>
      <c r="T5" s="26">
        <v>15</v>
      </c>
      <c r="U5" s="26">
        <v>20</v>
      </c>
      <c r="V5" s="26">
        <v>11</v>
      </c>
      <c r="W5" s="26">
        <v>12</v>
      </c>
      <c r="X5" s="52">
        <v>9</v>
      </c>
      <c r="Y5" s="60">
        <v>11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7" x14ac:dyDescent="0.3">
      <c r="A6" s="31">
        <f>ROW(A6)-3</f>
        <v>3</v>
      </c>
      <c r="B6" s="40" t="s">
        <v>103</v>
      </c>
      <c r="C6" s="37" t="s">
        <v>104</v>
      </c>
      <c r="D6" s="30">
        <f>COUNTIF(H6:AK6,"&gt;0")</f>
        <v>17</v>
      </c>
      <c r="E6" s="28">
        <f>IF(D6&gt;0,F6/D6,0)</f>
        <v>14.588235294117647</v>
      </c>
      <c r="F6" s="29">
        <f>SUM(Tabelle1[[#This Row],[Spalte12]:[Spalte29]])</f>
        <v>248</v>
      </c>
      <c r="G6" s="29">
        <f>SUMIF(H6:Y6,"&gt;="&amp;LARGE(H6:Y6,$W$1))-(COUNTIF(H6:Y6,"&gt;="&amp;LARGE(H6:Y6,$W$1))-$W$1)*LARGE(H6:Y6,$W$1)</f>
        <v>224</v>
      </c>
      <c r="H6" s="26">
        <v>18</v>
      </c>
      <c r="I6" s="26">
        <v>14</v>
      </c>
      <c r="J6" s="26">
        <v>22</v>
      </c>
      <c r="K6" s="26">
        <v>17</v>
      </c>
      <c r="L6" s="26">
        <v>14</v>
      </c>
      <c r="M6" s="26">
        <v>19</v>
      </c>
      <c r="N6" s="26">
        <v>14</v>
      </c>
      <c r="O6" s="26">
        <v>18</v>
      </c>
      <c r="P6" s="26">
        <v>18</v>
      </c>
      <c r="Q6" s="26">
        <v>19</v>
      </c>
      <c r="R6" s="26">
        <v>0</v>
      </c>
      <c r="S6" s="26">
        <v>9</v>
      </c>
      <c r="T6" s="26">
        <v>13</v>
      </c>
      <c r="U6" s="26">
        <v>8</v>
      </c>
      <c r="V6" s="26">
        <v>7</v>
      </c>
      <c r="W6" s="26">
        <v>9</v>
      </c>
      <c r="X6" s="52">
        <v>12</v>
      </c>
      <c r="Y6" s="60">
        <v>17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x14ac:dyDescent="0.3">
      <c r="A7" s="31">
        <f>ROW(A7)-3</f>
        <v>4</v>
      </c>
      <c r="B7" s="34" t="s">
        <v>23</v>
      </c>
      <c r="C7" s="32" t="s">
        <v>17</v>
      </c>
      <c r="D7" s="30">
        <f>COUNTIF(H7:AK7,"&gt;0")</f>
        <v>17</v>
      </c>
      <c r="E7" s="28">
        <f>IF(D7&gt;0,F7/D7,0)</f>
        <v>13.823529411764707</v>
      </c>
      <c r="F7" s="29">
        <f>SUM(Tabelle1[[#This Row],[Spalte12]:[Spalte29]])</f>
        <v>235</v>
      </c>
      <c r="G7" s="29">
        <f>SUMIF(H7:Y7,"&gt;="&amp;LARGE(H7:Y7,$W$1))-(COUNTIF(H7:Y7,"&gt;="&amp;LARGE(H7:Y7,$W$1))-$W$1)*LARGE(H7:Y7,$W$1)</f>
        <v>220</v>
      </c>
      <c r="H7" s="26">
        <v>21</v>
      </c>
      <c r="I7" s="26">
        <v>26</v>
      </c>
      <c r="J7" s="26">
        <v>11</v>
      </c>
      <c r="K7" s="26">
        <v>21</v>
      </c>
      <c r="L7" s="26">
        <v>11</v>
      </c>
      <c r="M7" s="26">
        <v>17</v>
      </c>
      <c r="N7" s="26">
        <v>22</v>
      </c>
      <c r="O7" s="26">
        <v>3</v>
      </c>
      <c r="P7" s="26">
        <v>6</v>
      </c>
      <c r="Q7" s="26">
        <v>15</v>
      </c>
      <c r="R7" s="26">
        <v>6</v>
      </c>
      <c r="S7" s="26">
        <v>16</v>
      </c>
      <c r="T7" s="26">
        <v>0</v>
      </c>
      <c r="U7" s="26">
        <v>11</v>
      </c>
      <c r="V7" s="26">
        <v>16</v>
      </c>
      <c r="W7" s="26">
        <v>15</v>
      </c>
      <c r="X7" s="52">
        <v>6</v>
      </c>
      <c r="Y7" s="60">
        <v>12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x14ac:dyDescent="0.3">
      <c r="A8" s="31">
        <f>ROW(A8)-3</f>
        <v>5</v>
      </c>
      <c r="B8" s="34" t="s">
        <v>22</v>
      </c>
      <c r="C8" s="32" t="s">
        <v>15</v>
      </c>
      <c r="D8" s="30">
        <f>COUNTIF(H8:AK8,"&gt;0")</f>
        <v>14</v>
      </c>
      <c r="E8" s="28">
        <f>IF(D8&gt;0,F8/D8,0)</f>
        <v>15.071428571428571</v>
      </c>
      <c r="F8" s="29">
        <f>SUM(Tabelle1[[#This Row],[Spalte12]:[Spalte29]])</f>
        <v>211</v>
      </c>
      <c r="G8" s="29">
        <f>SUMIF(H8:Y8,"&gt;="&amp;LARGE(H8:Y8,$W$1))-(COUNTIF(H8:Y8,"&gt;="&amp;LARGE(H8:Y8,$W$1))-$W$1)*LARGE(H8:Y8,$W$1)</f>
        <v>211</v>
      </c>
      <c r="H8" s="26">
        <v>20</v>
      </c>
      <c r="I8" s="26">
        <v>0</v>
      </c>
      <c r="J8" s="26">
        <v>0</v>
      </c>
      <c r="K8" s="26">
        <v>27</v>
      </c>
      <c r="L8" s="26">
        <v>21</v>
      </c>
      <c r="M8" s="26">
        <v>21</v>
      </c>
      <c r="N8" s="26">
        <v>16</v>
      </c>
      <c r="O8" s="26">
        <v>17</v>
      </c>
      <c r="P8" s="26">
        <v>0</v>
      </c>
      <c r="Q8" s="26">
        <v>11</v>
      </c>
      <c r="R8" s="26">
        <v>20</v>
      </c>
      <c r="S8" s="26">
        <v>25</v>
      </c>
      <c r="T8" s="26">
        <v>5</v>
      </c>
      <c r="U8" s="26">
        <v>2</v>
      </c>
      <c r="V8" s="26">
        <v>13</v>
      </c>
      <c r="W8" s="26">
        <v>10</v>
      </c>
      <c r="X8" s="52">
        <v>3</v>
      </c>
      <c r="Y8" s="60">
        <v>0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7" x14ac:dyDescent="0.3">
      <c r="A9" s="31">
        <f>ROW(A9)-3</f>
        <v>6</v>
      </c>
      <c r="B9" s="34" t="s">
        <v>32</v>
      </c>
      <c r="C9" s="32" t="s">
        <v>31</v>
      </c>
      <c r="D9" s="30">
        <f>COUNTIF(H9:AK9,"&gt;0")</f>
        <v>18</v>
      </c>
      <c r="E9" s="28">
        <f>IF(D9&gt;0,F9/D9,0)</f>
        <v>12.777777777777779</v>
      </c>
      <c r="F9" s="29">
        <f>SUM(Tabelle1[[#This Row],[Spalte12]:[Spalte29]])</f>
        <v>230</v>
      </c>
      <c r="G9" s="29">
        <f>SUMIF(H9:Y9,"&gt;="&amp;LARGE(H9:Y9,$W$1))-(COUNTIF(H9:Y9,"&gt;="&amp;LARGE(H9:Y9,$W$1))-$W$1)*LARGE(H9:Y9,$W$1)</f>
        <v>207</v>
      </c>
      <c r="H9" s="26">
        <v>28</v>
      </c>
      <c r="I9" s="26">
        <v>12</v>
      </c>
      <c r="J9" s="26">
        <v>24</v>
      </c>
      <c r="K9" s="26">
        <v>13</v>
      </c>
      <c r="L9" s="26">
        <v>17</v>
      </c>
      <c r="M9" s="26">
        <v>13</v>
      </c>
      <c r="N9" s="26">
        <v>18</v>
      </c>
      <c r="O9" s="26">
        <v>10</v>
      </c>
      <c r="P9" s="26">
        <v>11</v>
      </c>
      <c r="Q9" s="26">
        <v>5</v>
      </c>
      <c r="R9" s="26">
        <v>8</v>
      </c>
      <c r="S9" s="26">
        <v>13</v>
      </c>
      <c r="T9" s="26">
        <v>11</v>
      </c>
      <c r="U9" s="26">
        <v>7</v>
      </c>
      <c r="V9" s="26">
        <v>3</v>
      </c>
      <c r="W9" s="26">
        <v>11</v>
      </c>
      <c r="X9" s="52">
        <v>17</v>
      </c>
      <c r="Y9" s="60">
        <v>9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x14ac:dyDescent="0.3">
      <c r="A10" s="31">
        <f>ROW(A10)-3</f>
        <v>7</v>
      </c>
      <c r="B10" s="63" t="s">
        <v>83</v>
      </c>
      <c r="C10" s="66" t="s">
        <v>81</v>
      </c>
      <c r="D10" s="30">
        <f>COUNTIF(H10:AK10,"&gt;0")</f>
        <v>18</v>
      </c>
      <c r="E10" s="28">
        <f>IF(D10&gt;0,F10/D10,0)</f>
        <v>12.444444444444445</v>
      </c>
      <c r="F10" s="29">
        <f>SUM(Tabelle1[[#This Row],[Spalte12]:[Spalte29]])</f>
        <v>224</v>
      </c>
      <c r="G10" s="29">
        <f>SUMIF(H10:Y10,"&gt;="&amp;LARGE(H10:Y10,$W$1))-(COUNTIF(H10:Y10,"&gt;="&amp;LARGE(H10:Y10,$W$1))-$W$1)*LARGE(H10:Y10,$W$1)</f>
        <v>205</v>
      </c>
      <c r="H10" s="26">
        <v>12</v>
      </c>
      <c r="I10" s="26">
        <v>18</v>
      </c>
      <c r="J10" s="26">
        <v>20</v>
      </c>
      <c r="K10" s="26">
        <v>20</v>
      </c>
      <c r="L10" s="26">
        <v>8</v>
      </c>
      <c r="M10" s="26">
        <v>25</v>
      </c>
      <c r="N10" s="26">
        <v>20</v>
      </c>
      <c r="O10" s="26">
        <v>2</v>
      </c>
      <c r="P10" s="26">
        <v>12</v>
      </c>
      <c r="Q10" s="26">
        <v>18</v>
      </c>
      <c r="R10" s="26">
        <v>9</v>
      </c>
      <c r="S10" s="26">
        <v>8</v>
      </c>
      <c r="T10" s="26">
        <v>9</v>
      </c>
      <c r="U10" s="26">
        <v>5</v>
      </c>
      <c r="V10" s="26">
        <v>4</v>
      </c>
      <c r="W10" s="26">
        <v>8</v>
      </c>
      <c r="X10" s="52">
        <v>18</v>
      </c>
      <c r="Y10" s="60">
        <v>8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x14ac:dyDescent="0.3">
      <c r="A11" s="31">
        <f>ROW(A11)-3</f>
        <v>8</v>
      </c>
      <c r="B11" s="38" t="s">
        <v>156</v>
      </c>
      <c r="C11" s="37" t="s">
        <v>136</v>
      </c>
      <c r="D11" s="30">
        <f>COUNTIF(H11:AK11,"&gt;0")</f>
        <v>14</v>
      </c>
      <c r="E11" s="28">
        <f>IF(D11&gt;0,F11/D11,0)</f>
        <v>14.214285714285714</v>
      </c>
      <c r="F11" s="29">
        <f>SUM(Tabelle1[[#This Row],[Spalte12]:[Spalte29]])</f>
        <v>199</v>
      </c>
      <c r="G11" s="29">
        <f>SUMIF(H11:Y11,"&gt;="&amp;LARGE(H11:Y11,$W$1))-(COUNTIF(H11:Y11,"&gt;="&amp;LARGE(H11:Y11,$W$1))-$W$1)*LARGE(H11:Y11,$W$1)</f>
        <v>199</v>
      </c>
      <c r="H11" s="26">
        <v>0</v>
      </c>
      <c r="I11" s="26">
        <v>24</v>
      </c>
      <c r="J11" s="26">
        <v>7</v>
      </c>
      <c r="K11" s="26">
        <v>18</v>
      </c>
      <c r="L11" s="26">
        <v>7</v>
      </c>
      <c r="M11" s="26">
        <v>27</v>
      </c>
      <c r="N11" s="26">
        <v>7</v>
      </c>
      <c r="O11" s="26">
        <v>11</v>
      </c>
      <c r="P11" s="26">
        <v>10</v>
      </c>
      <c r="Q11" s="26">
        <v>23</v>
      </c>
      <c r="R11" s="26">
        <v>3</v>
      </c>
      <c r="S11" s="26">
        <v>17</v>
      </c>
      <c r="T11" s="26">
        <v>19</v>
      </c>
      <c r="U11" s="26">
        <v>0</v>
      </c>
      <c r="V11" s="26">
        <v>0</v>
      </c>
      <c r="W11" s="26">
        <v>24</v>
      </c>
      <c r="X11" s="52">
        <v>2</v>
      </c>
      <c r="Y11" s="60">
        <v>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x14ac:dyDescent="0.3">
      <c r="A12" s="31">
        <f>ROW(A12)-3</f>
        <v>9</v>
      </c>
      <c r="B12" s="38" t="s">
        <v>77</v>
      </c>
      <c r="C12" s="37" t="s">
        <v>82</v>
      </c>
      <c r="D12" s="30">
        <f>COUNTIF(H12:AK12,"&gt;0")</f>
        <v>15</v>
      </c>
      <c r="E12" s="28">
        <f>IF(D12&gt;0,F12/D12,0)</f>
        <v>12.866666666666667</v>
      </c>
      <c r="F12" s="29">
        <f>SUM(Tabelle1[[#This Row],[Spalte12]:[Spalte29]])</f>
        <v>193</v>
      </c>
      <c r="G12" s="29">
        <f>SUMIF(H12:Y12,"&gt;="&amp;LARGE(H12:Y12,$W$1))-(COUNTIF(H12:Y12,"&gt;="&amp;LARGE(H12:Y12,$W$1))-$W$1)*LARGE(H12:Y12,$W$1)</f>
        <v>189</v>
      </c>
      <c r="H12" s="26">
        <v>13</v>
      </c>
      <c r="I12" s="26">
        <v>0</v>
      </c>
      <c r="J12" s="26">
        <v>10</v>
      </c>
      <c r="K12" s="26">
        <v>19</v>
      </c>
      <c r="L12" s="26">
        <v>0</v>
      </c>
      <c r="M12" s="26">
        <v>9</v>
      </c>
      <c r="N12" s="26">
        <v>0</v>
      </c>
      <c r="O12" s="26">
        <v>25</v>
      </c>
      <c r="P12" s="26">
        <v>7</v>
      </c>
      <c r="Q12" s="26">
        <v>14</v>
      </c>
      <c r="R12" s="26">
        <v>12</v>
      </c>
      <c r="S12" s="26">
        <v>4</v>
      </c>
      <c r="T12" s="26">
        <v>10</v>
      </c>
      <c r="U12" s="26">
        <v>16</v>
      </c>
      <c r="V12" s="26">
        <v>20</v>
      </c>
      <c r="W12" s="26">
        <v>13</v>
      </c>
      <c r="X12" s="52">
        <v>15</v>
      </c>
      <c r="Y12" s="60">
        <v>6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x14ac:dyDescent="0.3">
      <c r="A13" s="31">
        <f>ROW(A13)-3</f>
        <v>10</v>
      </c>
      <c r="B13" s="33" t="s">
        <v>18</v>
      </c>
      <c r="C13" s="67" t="s">
        <v>14</v>
      </c>
      <c r="D13" s="30">
        <f>COUNTIF(H13:AK13,"&gt;0")</f>
        <v>17</v>
      </c>
      <c r="E13" s="28">
        <f>IF(D13&gt;0,F13/D13,0)</f>
        <v>10.764705882352942</v>
      </c>
      <c r="F13" s="29">
        <f>SUM(Tabelle1[[#This Row],[Spalte12]:[Spalte29]])</f>
        <v>183</v>
      </c>
      <c r="G13" s="29">
        <f>SUMIF(H13:Y13,"&gt;="&amp;LARGE(H13:Y13,$W$1))-(COUNTIF(H13:Y13,"&gt;="&amp;LARGE(H13:Y13,$W$1))-$W$1)*LARGE(H13:Y13,$W$1)</f>
        <v>179</v>
      </c>
      <c r="H13" s="26">
        <v>10</v>
      </c>
      <c r="I13" s="26">
        <v>11</v>
      </c>
      <c r="J13" s="26">
        <v>4</v>
      </c>
      <c r="K13" s="26">
        <v>5</v>
      </c>
      <c r="L13" s="26">
        <v>2</v>
      </c>
      <c r="M13" s="26">
        <v>20</v>
      </c>
      <c r="N13" s="26">
        <v>13</v>
      </c>
      <c r="O13" s="26">
        <v>27</v>
      </c>
      <c r="P13" s="26">
        <v>0</v>
      </c>
      <c r="Q13" s="26">
        <v>25</v>
      </c>
      <c r="R13" s="26">
        <v>4</v>
      </c>
      <c r="S13" s="26">
        <v>15</v>
      </c>
      <c r="T13" s="26">
        <v>8</v>
      </c>
      <c r="U13" s="26">
        <v>1</v>
      </c>
      <c r="V13" s="26">
        <v>12</v>
      </c>
      <c r="W13" s="26">
        <v>1</v>
      </c>
      <c r="X13" s="52">
        <v>10</v>
      </c>
      <c r="Y13" s="60">
        <v>15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x14ac:dyDescent="0.3">
      <c r="A14" s="31">
        <f>ROW(A14)-3</f>
        <v>11</v>
      </c>
      <c r="B14" s="63" t="s">
        <v>79</v>
      </c>
      <c r="C14" s="37" t="s">
        <v>80</v>
      </c>
      <c r="D14" s="30">
        <f>COUNTIF(H14:AK14,"&gt;0")</f>
        <v>18</v>
      </c>
      <c r="E14" s="28">
        <f>IF(D14&gt;0,F14/D14,0)</f>
        <v>10.611111111111111</v>
      </c>
      <c r="F14" s="29">
        <f>SUM(Tabelle1[[#This Row],[Spalte12]:[Spalte29]])</f>
        <v>191</v>
      </c>
      <c r="G14" s="29">
        <f>SUMIF(H14:Y14,"&gt;="&amp;LARGE(H14:Y14,$W$1))-(COUNTIF(H14:Y14,"&gt;="&amp;LARGE(H14:Y14,$W$1))-$W$1)*LARGE(H14:Y14,$W$1)</f>
        <v>173</v>
      </c>
      <c r="H14" s="26">
        <v>6</v>
      </c>
      <c r="I14" s="26">
        <v>4</v>
      </c>
      <c r="J14" s="26">
        <v>16</v>
      </c>
      <c r="K14" s="26">
        <v>9</v>
      </c>
      <c r="L14" s="26">
        <v>12</v>
      </c>
      <c r="M14" s="26">
        <v>18</v>
      </c>
      <c r="N14" s="26">
        <v>11</v>
      </c>
      <c r="O14" s="26">
        <v>9</v>
      </c>
      <c r="P14" s="26">
        <v>14</v>
      </c>
      <c r="Q14" s="26">
        <v>3</v>
      </c>
      <c r="R14" s="26">
        <v>11</v>
      </c>
      <c r="S14" s="26">
        <v>21</v>
      </c>
      <c r="T14" s="26">
        <v>6</v>
      </c>
      <c r="U14" s="26">
        <v>13</v>
      </c>
      <c r="V14" s="26">
        <v>6</v>
      </c>
      <c r="W14" s="26">
        <v>16</v>
      </c>
      <c r="X14" s="52">
        <v>11</v>
      </c>
      <c r="Y14" s="60">
        <v>5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x14ac:dyDescent="0.3">
      <c r="A15" s="31">
        <f>ROW(A15)-3</f>
        <v>12</v>
      </c>
      <c r="B15" s="33" t="s">
        <v>29</v>
      </c>
      <c r="C15" s="32" t="s">
        <v>25</v>
      </c>
      <c r="D15" s="30">
        <f>COUNTIF(H15:AK15,"&gt;0")</f>
        <v>17</v>
      </c>
      <c r="E15" s="28">
        <f>IF(D15&gt;0,F15/D15,0)</f>
        <v>10.823529411764707</v>
      </c>
      <c r="F15" s="29">
        <f>SUM(Tabelle1[[#This Row],[Spalte12]:[Spalte29]])</f>
        <v>184</v>
      </c>
      <c r="G15" s="29">
        <f>SUMIF(H15:Y15,"&gt;="&amp;LARGE(H15:Y15,$W$1))-(COUNTIF(H15:Y15,"&gt;="&amp;LARGE(H15:Y15,$W$1))-$W$1)*LARGE(H15:Y15,$W$1)</f>
        <v>164</v>
      </c>
      <c r="H15" s="26">
        <v>16</v>
      </c>
      <c r="I15" s="26">
        <v>13</v>
      </c>
      <c r="J15" s="26">
        <v>14</v>
      </c>
      <c r="K15" s="26">
        <v>11</v>
      </c>
      <c r="L15" s="26">
        <v>10</v>
      </c>
      <c r="M15" s="26">
        <v>12</v>
      </c>
      <c r="N15" s="26">
        <v>10</v>
      </c>
      <c r="O15" s="26">
        <v>13</v>
      </c>
      <c r="P15" s="26">
        <v>9</v>
      </c>
      <c r="Q15" s="26">
        <v>13</v>
      </c>
      <c r="R15" s="26">
        <v>10</v>
      </c>
      <c r="S15" s="26">
        <v>11</v>
      </c>
      <c r="T15" s="26">
        <v>0</v>
      </c>
      <c r="U15" s="26">
        <v>9</v>
      </c>
      <c r="V15" s="26">
        <v>8</v>
      </c>
      <c r="W15" s="26">
        <v>4</v>
      </c>
      <c r="X15" s="52">
        <v>8</v>
      </c>
      <c r="Y15" s="60">
        <v>13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x14ac:dyDescent="0.3">
      <c r="A16" s="31">
        <f>ROW(A16)-3</f>
        <v>13</v>
      </c>
      <c r="B16" s="33" t="s">
        <v>19</v>
      </c>
      <c r="C16" s="32" t="s">
        <v>13</v>
      </c>
      <c r="D16" s="30">
        <f>COUNTIF(H16:AK16,"&gt;0")</f>
        <v>16</v>
      </c>
      <c r="E16" s="28">
        <f>IF(D16&gt;0,F16/D16,0)</f>
        <v>9.625</v>
      </c>
      <c r="F16" s="29">
        <f>SUM(Tabelle1[[#This Row],[Spalte12]:[Spalte29]])</f>
        <v>154</v>
      </c>
      <c r="G16" s="29">
        <f>SUMIF(H16:Y16,"&gt;="&amp;LARGE(H16:Y16,$W$1))-(COUNTIF(H16:Y16,"&gt;="&amp;LARGE(H16:Y16,$W$1))-$W$1)*LARGE(H16:Y16,$W$1)</f>
        <v>150</v>
      </c>
      <c r="H16" s="26">
        <v>19</v>
      </c>
      <c r="I16" s="26">
        <v>15</v>
      </c>
      <c r="J16" s="26">
        <v>13</v>
      </c>
      <c r="K16" s="26">
        <v>14</v>
      </c>
      <c r="L16" s="26">
        <v>16</v>
      </c>
      <c r="M16" s="26">
        <v>6</v>
      </c>
      <c r="N16" s="26">
        <v>1</v>
      </c>
      <c r="O16" s="26">
        <v>7</v>
      </c>
      <c r="P16" s="26">
        <v>4</v>
      </c>
      <c r="Q16" s="26">
        <v>6</v>
      </c>
      <c r="R16" s="26">
        <v>0</v>
      </c>
      <c r="S16" s="26">
        <v>7</v>
      </c>
      <c r="T16" s="26">
        <v>12</v>
      </c>
      <c r="U16" s="26">
        <v>0</v>
      </c>
      <c r="V16" s="26">
        <v>5</v>
      </c>
      <c r="W16" s="26">
        <v>22</v>
      </c>
      <c r="X16" s="52">
        <v>4</v>
      </c>
      <c r="Y16" s="60">
        <v>3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x14ac:dyDescent="0.3">
      <c r="A17" s="49">
        <f>ROW(A17)-3</f>
        <v>14</v>
      </c>
      <c r="B17" s="63" t="s">
        <v>148</v>
      </c>
      <c r="C17" s="54" t="s">
        <v>143</v>
      </c>
      <c r="D17" s="30">
        <f>COUNTIF(H17:AK17,"&gt;0")</f>
        <v>10</v>
      </c>
      <c r="E17" s="28">
        <f>IF(D17&gt;0,F17/D17,0)</f>
        <v>14.5</v>
      </c>
      <c r="F17" s="29">
        <f>SUM(Tabelle1[[#This Row],[Spalte12]:[Spalte29]])</f>
        <v>145</v>
      </c>
      <c r="G17" s="29">
        <f>SUMIF(H17:Y17,"&gt;="&amp;LARGE(H17:Y17,$W$1))-(COUNTIF(H17:Y17,"&gt;="&amp;LARGE(H17:Y17,$W$1))-$W$1)*LARGE(H17:Y17,$W$1)</f>
        <v>145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5</v>
      </c>
      <c r="N17" s="46">
        <v>24</v>
      </c>
      <c r="O17" s="46">
        <v>21</v>
      </c>
      <c r="P17" s="46">
        <v>24</v>
      </c>
      <c r="Q17" s="46">
        <v>17</v>
      </c>
      <c r="R17" s="46">
        <v>16</v>
      </c>
      <c r="S17" s="46">
        <v>23</v>
      </c>
      <c r="T17" s="46">
        <v>7</v>
      </c>
      <c r="U17" s="46">
        <v>0</v>
      </c>
      <c r="V17" s="46">
        <v>0</v>
      </c>
      <c r="W17" s="46">
        <v>6</v>
      </c>
      <c r="X17" s="53">
        <v>0</v>
      </c>
      <c r="Y17" s="61">
        <v>2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x14ac:dyDescent="0.3">
      <c r="A18" s="31">
        <f>ROW(A18)-3</f>
        <v>15</v>
      </c>
      <c r="B18" s="38" t="s">
        <v>78</v>
      </c>
      <c r="C18" s="37" t="s">
        <v>76</v>
      </c>
      <c r="D18" s="30">
        <f>COUNTIF(H18:AK18,"&gt;0")</f>
        <v>15</v>
      </c>
      <c r="E18" s="28">
        <f>IF(D18&gt;0,F18/D18,0)</f>
        <v>9</v>
      </c>
      <c r="F18" s="29">
        <f>SUM(Tabelle1[[#This Row],[Spalte12]:[Spalte29]])</f>
        <v>135</v>
      </c>
      <c r="G18" s="29">
        <f>SUMIF(H18:Y18,"&gt;="&amp;LARGE(H18:Y18,$W$1))-(COUNTIF(H18:Y18,"&gt;="&amp;LARGE(H18:Y18,$W$1))-$W$1)*LARGE(H18:Y18,$W$1)</f>
        <v>134</v>
      </c>
      <c r="H18" s="26">
        <v>17</v>
      </c>
      <c r="I18" s="26">
        <v>17</v>
      </c>
      <c r="J18" s="26">
        <v>3</v>
      </c>
      <c r="K18" s="26">
        <v>8</v>
      </c>
      <c r="L18" s="26">
        <v>13</v>
      </c>
      <c r="M18" s="26">
        <v>1</v>
      </c>
      <c r="N18" s="26">
        <v>15</v>
      </c>
      <c r="O18" s="26">
        <v>1</v>
      </c>
      <c r="P18" s="26">
        <v>0</v>
      </c>
      <c r="Q18" s="26">
        <v>8</v>
      </c>
      <c r="R18" s="26">
        <v>13</v>
      </c>
      <c r="S18" s="26">
        <v>1</v>
      </c>
      <c r="T18" s="26">
        <v>3</v>
      </c>
      <c r="U18" s="26">
        <v>10</v>
      </c>
      <c r="V18" s="26">
        <v>0</v>
      </c>
      <c r="W18" s="26">
        <v>5</v>
      </c>
      <c r="X18" s="52">
        <v>20</v>
      </c>
      <c r="Y18" s="60">
        <v>0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x14ac:dyDescent="0.3">
      <c r="A19" s="31">
        <f>ROW(A19)-3</f>
        <v>16</v>
      </c>
      <c r="B19" s="43" t="s">
        <v>135</v>
      </c>
      <c r="C19" s="57" t="s">
        <v>159</v>
      </c>
      <c r="D19" s="30">
        <f>COUNTIF(H19:AK19,"&gt;0")</f>
        <v>8</v>
      </c>
      <c r="E19" s="28">
        <f>IF(D19&gt;0,F19/D19,0)</f>
        <v>15.875</v>
      </c>
      <c r="F19" s="29">
        <f>SUM(Tabelle1[[#This Row],[Spalte12]:[Spalte29]])</f>
        <v>127</v>
      </c>
      <c r="G19" s="29">
        <f>SUMIF(H19:Y19,"&gt;="&amp;LARGE(H19:Y19,$W$1))-(COUNTIF(H19:Y19,"&gt;="&amp;LARGE(H19:Y19,$W$1))-$W$1)*LARGE(H19:Y19,$W$1)</f>
        <v>127</v>
      </c>
      <c r="H19" s="26">
        <v>0</v>
      </c>
      <c r="I19" s="26">
        <v>9</v>
      </c>
      <c r="J19" s="26">
        <v>17</v>
      </c>
      <c r="K19" s="26">
        <v>25</v>
      </c>
      <c r="L19" s="26">
        <v>0</v>
      </c>
      <c r="M19" s="26">
        <v>15</v>
      </c>
      <c r="N19" s="26">
        <v>0</v>
      </c>
      <c r="O19" s="26">
        <v>16</v>
      </c>
      <c r="P19" s="26">
        <v>20</v>
      </c>
      <c r="Q19" s="26">
        <v>7</v>
      </c>
      <c r="R19" s="26">
        <v>0</v>
      </c>
      <c r="S19" s="26">
        <v>18</v>
      </c>
      <c r="T19" s="26">
        <v>0</v>
      </c>
      <c r="U19" s="26">
        <v>0</v>
      </c>
      <c r="V19" s="26">
        <v>0</v>
      </c>
      <c r="W19" s="26">
        <v>0</v>
      </c>
      <c r="X19" s="52">
        <v>0</v>
      </c>
      <c r="Y19" s="60">
        <v>0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x14ac:dyDescent="0.3">
      <c r="A20" s="31">
        <f>ROW(A20)-3</f>
        <v>17</v>
      </c>
      <c r="B20" s="38" t="s">
        <v>155</v>
      </c>
      <c r="C20" s="37" t="s">
        <v>105</v>
      </c>
      <c r="D20" s="30">
        <f>COUNTIF(H20:AK20,"&gt;0")</f>
        <v>9</v>
      </c>
      <c r="E20" s="28">
        <f>IF(D20&gt;0,F20/D20,0)</f>
        <v>13.555555555555555</v>
      </c>
      <c r="F20" s="29">
        <f>SUM(Tabelle1[[#This Row],[Spalte12]:[Spalte29]])</f>
        <v>122</v>
      </c>
      <c r="G20" s="29">
        <f>SUMIF(H20:Y20,"&gt;="&amp;LARGE(H20:Y20,$W$1))-(COUNTIF(H20:Y20,"&gt;="&amp;LARGE(H20:Y20,$W$1))-$W$1)*LARGE(H20:Y20,$W$1)</f>
        <v>122</v>
      </c>
      <c r="H20" s="26">
        <v>23</v>
      </c>
      <c r="I20" s="26">
        <v>3</v>
      </c>
      <c r="J20" s="26">
        <v>26</v>
      </c>
      <c r="K20" s="26">
        <v>4</v>
      </c>
      <c r="L20" s="26">
        <v>0</v>
      </c>
      <c r="M20" s="26">
        <v>10</v>
      </c>
      <c r="N20" s="26">
        <v>0</v>
      </c>
      <c r="O20" s="26">
        <v>4</v>
      </c>
      <c r="P20" s="26">
        <v>0</v>
      </c>
      <c r="Q20" s="26">
        <v>27</v>
      </c>
      <c r="R20" s="26">
        <v>0</v>
      </c>
      <c r="S20" s="26">
        <v>19</v>
      </c>
      <c r="T20" s="26">
        <v>0</v>
      </c>
      <c r="U20" s="26">
        <v>6</v>
      </c>
      <c r="V20" s="26">
        <v>0</v>
      </c>
      <c r="W20" s="26">
        <v>0</v>
      </c>
      <c r="X20" s="52">
        <v>0</v>
      </c>
      <c r="Y20" s="60">
        <v>0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x14ac:dyDescent="0.3">
      <c r="A21" s="31">
        <f>ROW(A21)-3</f>
        <v>18</v>
      </c>
      <c r="B21" s="33" t="s">
        <v>24</v>
      </c>
      <c r="C21" s="27" t="s">
        <v>10</v>
      </c>
      <c r="D21" s="30">
        <f>COUNTIF(H21:AK21,"&gt;0")</f>
        <v>10</v>
      </c>
      <c r="E21" s="28">
        <f>IF(D21&gt;0,F21/D21,0)</f>
        <v>11.5</v>
      </c>
      <c r="F21" s="29">
        <f>SUM(Tabelle1[[#This Row],[Spalte12]:[Spalte29]])</f>
        <v>115</v>
      </c>
      <c r="G21" s="29">
        <f>SUMIF(H21:Y21,"&gt;="&amp;LARGE(H21:Y21,$W$1))-(COUNTIF(H21:Y21,"&gt;="&amp;LARGE(H21:Y21,$W$1))-$W$1)*LARGE(H21:Y21,$W$1)</f>
        <v>115</v>
      </c>
      <c r="H21" s="26">
        <v>0</v>
      </c>
      <c r="I21" s="26">
        <v>19</v>
      </c>
      <c r="J21" s="26">
        <v>0</v>
      </c>
      <c r="K21" s="26">
        <v>10</v>
      </c>
      <c r="L21" s="26">
        <v>1</v>
      </c>
      <c r="M21" s="26">
        <v>31</v>
      </c>
      <c r="N21" s="26">
        <v>5</v>
      </c>
      <c r="O21" s="26">
        <v>0</v>
      </c>
      <c r="P21" s="26">
        <v>0</v>
      </c>
      <c r="Q21" s="26">
        <v>0</v>
      </c>
      <c r="R21" s="26">
        <v>0</v>
      </c>
      <c r="S21" s="26">
        <v>12</v>
      </c>
      <c r="T21" s="26">
        <v>0</v>
      </c>
      <c r="U21" s="26">
        <v>6</v>
      </c>
      <c r="V21" s="26">
        <v>9</v>
      </c>
      <c r="W21" s="26">
        <v>3</v>
      </c>
      <c r="X21" s="52">
        <v>0</v>
      </c>
      <c r="Y21" s="60">
        <v>19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x14ac:dyDescent="0.3">
      <c r="A22" s="49">
        <f>ROW(A22)-3</f>
        <v>19</v>
      </c>
      <c r="B22" s="63" t="s">
        <v>174</v>
      </c>
      <c r="C22" s="37" t="s">
        <v>175</v>
      </c>
      <c r="D22" s="30">
        <f>COUNTIF(H22:AK22,"&gt;0")</f>
        <v>10</v>
      </c>
      <c r="E22" s="28">
        <f>IF(D22&gt;0,F22/D22,0)</f>
        <v>11.3</v>
      </c>
      <c r="F22" s="29">
        <f>SUM(Tabelle1[[#This Row],[Spalte12]:[Spalte29]])</f>
        <v>113</v>
      </c>
      <c r="G22" s="29">
        <f>SUMIF(H22:Y22,"&gt;="&amp;LARGE(H22:Y22,$W$1))-(COUNTIF(H22:Y22,"&gt;="&amp;LARGE(H22:Y22,$W$1))-$W$1)*LARGE(H22:Y22,$W$1)</f>
        <v>113</v>
      </c>
      <c r="H22" s="46">
        <v>0</v>
      </c>
      <c r="I22" s="46">
        <v>0</v>
      </c>
      <c r="J22" s="64">
        <v>0</v>
      </c>
      <c r="K22" s="46">
        <v>0</v>
      </c>
      <c r="L22" s="46">
        <v>0</v>
      </c>
      <c r="M22" s="46">
        <v>16</v>
      </c>
      <c r="N22" s="46">
        <v>9</v>
      </c>
      <c r="O22" s="46">
        <v>23</v>
      </c>
      <c r="P22" s="46">
        <v>8</v>
      </c>
      <c r="Q22" s="46">
        <v>0</v>
      </c>
      <c r="R22" s="46">
        <v>0</v>
      </c>
      <c r="S22" s="46">
        <v>10</v>
      </c>
      <c r="T22" s="46">
        <v>4</v>
      </c>
      <c r="U22" s="46">
        <v>0</v>
      </c>
      <c r="V22" s="46">
        <v>10</v>
      </c>
      <c r="W22" s="46">
        <v>7</v>
      </c>
      <c r="X22" s="53">
        <v>22</v>
      </c>
      <c r="Y22" s="61">
        <v>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x14ac:dyDescent="0.3">
      <c r="A23" s="31">
        <f>ROW(A23)-3</f>
        <v>20</v>
      </c>
      <c r="B23" s="43" t="s">
        <v>75</v>
      </c>
      <c r="C23" s="37" t="s">
        <v>74</v>
      </c>
      <c r="D23" s="30">
        <f>COUNTIF(H23:AK23,"&gt;0")</f>
        <v>8</v>
      </c>
      <c r="E23" s="28">
        <f>IF(D23&gt;0,F23/D23,0)</f>
        <v>14</v>
      </c>
      <c r="F23" s="29">
        <f>SUM(Tabelle1[[#This Row],[Spalte12]:[Spalte29]])</f>
        <v>112</v>
      </c>
      <c r="G23" s="29">
        <f>SUMIF(H23:Y23,"&gt;="&amp;LARGE(H23:Y23,$W$1))-(COUNTIF(H23:Y23,"&gt;="&amp;LARGE(H23:Y23,$W$1))-$W$1)*LARGE(H23:Y23,$W$1)</f>
        <v>112</v>
      </c>
      <c r="H23" s="26">
        <v>0</v>
      </c>
      <c r="I23" s="35">
        <v>20</v>
      </c>
      <c r="J23" s="47">
        <v>9</v>
      </c>
      <c r="K23" s="26">
        <v>7</v>
      </c>
      <c r="L23" s="26">
        <v>0</v>
      </c>
      <c r="M23" s="26">
        <v>24</v>
      </c>
      <c r="N23" s="26">
        <v>0</v>
      </c>
      <c r="O23" s="26">
        <v>15</v>
      </c>
      <c r="P23" s="26">
        <v>16</v>
      </c>
      <c r="Q23" s="26">
        <v>16</v>
      </c>
      <c r="R23" s="26">
        <v>0</v>
      </c>
      <c r="S23" s="26">
        <v>5</v>
      </c>
      <c r="T23" s="26">
        <v>0</v>
      </c>
      <c r="U23" s="26">
        <v>0</v>
      </c>
      <c r="V23" s="26">
        <v>0</v>
      </c>
      <c r="W23" s="26">
        <v>0</v>
      </c>
      <c r="X23" s="52">
        <v>0</v>
      </c>
      <c r="Y23" s="60">
        <v>0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x14ac:dyDescent="0.3">
      <c r="A24" s="49">
        <f>ROW(A24)-3</f>
        <v>21</v>
      </c>
      <c r="B24" s="38" t="s">
        <v>165</v>
      </c>
      <c r="C24" s="37" t="s">
        <v>164</v>
      </c>
      <c r="D24" s="30">
        <f>COUNTIF(H24:AK24,"&gt;0")</f>
        <v>8</v>
      </c>
      <c r="E24" s="28">
        <f>IF(D24&gt;0,F24/D24,0)</f>
        <v>13.125</v>
      </c>
      <c r="F24" s="29">
        <f>SUM(Tabelle1[[#This Row],[Spalte12]:[Spalte29]])</f>
        <v>105</v>
      </c>
      <c r="G24" s="29">
        <f>SUMIF(H24:Y24,"&gt;="&amp;LARGE(H24:Y24,$W$1))-(COUNTIF(H24:Y24,"&gt;="&amp;LARGE(H24:Y24,$W$1))-$W$1)*LARGE(H24:Y24,$W$1)</f>
        <v>105</v>
      </c>
      <c r="H24" s="46">
        <v>0</v>
      </c>
      <c r="I24" s="50">
        <v>0</v>
      </c>
      <c r="J24" s="55">
        <v>0</v>
      </c>
      <c r="K24" s="46">
        <v>0</v>
      </c>
      <c r="L24" s="46">
        <v>0</v>
      </c>
      <c r="M24" s="46">
        <v>0</v>
      </c>
      <c r="N24" s="46">
        <v>0</v>
      </c>
      <c r="O24" s="46">
        <v>19</v>
      </c>
      <c r="P24" s="46">
        <v>22</v>
      </c>
      <c r="Q24" s="46">
        <v>12</v>
      </c>
      <c r="R24" s="46">
        <v>5</v>
      </c>
      <c r="S24" s="46">
        <v>0</v>
      </c>
      <c r="T24" s="46">
        <v>17</v>
      </c>
      <c r="U24" s="46">
        <v>0</v>
      </c>
      <c r="V24" s="46">
        <v>18</v>
      </c>
      <c r="W24" s="46">
        <v>0</v>
      </c>
      <c r="X24" s="53">
        <v>5</v>
      </c>
      <c r="Y24" s="61">
        <v>7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x14ac:dyDescent="0.3">
      <c r="A25" s="31">
        <f>ROW(A25)-3</f>
        <v>22</v>
      </c>
      <c r="B25" s="38" t="s">
        <v>133</v>
      </c>
      <c r="C25" s="37" t="s">
        <v>134</v>
      </c>
      <c r="D25" s="30">
        <f>COUNTIF(H25:AK25,"&gt;0")</f>
        <v>9</v>
      </c>
      <c r="E25" s="28">
        <f>IF(D25&gt;0,F25/D25,0)</f>
        <v>10.111111111111111</v>
      </c>
      <c r="F25" s="29">
        <f>SUM(Tabelle1[[#This Row],[Spalte12]:[Spalte29]])</f>
        <v>91</v>
      </c>
      <c r="G25" s="29">
        <f>SUMIF(H25:Y25,"&gt;="&amp;LARGE(H25:Y25,$W$1))-(COUNTIF(H25:Y25,"&gt;="&amp;LARGE(H25:Y25,$W$1))-$W$1)*LARGE(H25:Y25,$W$1)</f>
        <v>91</v>
      </c>
      <c r="H25" s="26">
        <v>30</v>
      </c>
      <c r="I25" s="26">
        <v>5</v>
      </c>
      <c r="J25" s="26">
        <v>0</v>
      </c>
      <c r="K25" s="26">
        <v>2</v>
      </c>
      <c r="L25" s="26">
        <v>19</v>
      </c>
      <c r="M25" s="26">
        <v>11</v>
      </c>
      <c r="N25" s="26">
        <v>3</v>
      </c>
      <c r="O25" s="26">
        <v>0</v>
      </c>
      <c r="P25" s="26">
        <v>15</v>
      </c>
      <c r="Q25" s="26">
        <v>4</v>
      </c>
      <c r="R25" s="26">
        <v>2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52">
        <v>0</v>
      </c>
      <c r="Y25" s="60">
        <v>0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x14ac:dyDescent="0.3">
      <c r="A26" s="31">
        <f>ROW(A26)-3</f>
        <v>23</v>
      </c>
      <c r="B26" s="38" t="s">
        <v>88</v>
      </c>
      <c r="C26" s="37" t="s">
        <v>157</v>
      </c>
      <c r="D26" s="30">
        <f>COUNTIF(H26:AK26,"&gt;0")</f>
        <v>17</v>
      </c>
      <c r="E26" s="28">
        <f>IF(D26&gt;0,F26/D26,0)</f>
        <v>5.0588235294117645</v>
      </c>
      <c r="F26" s="29">
        <f>SUM(Tabelle1[[#This Row],[Spalte12]:[Spalte29]])</f>
        <v>86</v>
      </c>
      <c r="G26" s="29">
        <f>SUMIF(H26:Y26,"&gt;="&amp;LARGE(H26:Y26,$W$1))-(COUNTIF(H26:Y26,"&gt;="&amp;LARGE(H26:Y26,$W$1))-$W$1)*LARGE(H26:Y26,$W$1)</f>
        <v>82</v>
      </c>
      <c r="H26" s="26">
        <v>4</v>
      </c>
      <c r="I26" s="26">
        <v>1</v>
      </c>
      <c r="J26" s="26">
        <v>15</v>
      </c>
      <c r="K26" s="26">
        <v>12</v>
      </c>
      <c r="L26" s="26">
        <v>5</v>
      </c>
      <c r="M26" s="26">
        <v>8</v>
      </c>
      <c r="N26" s="26">
        <v>4</v>
      </c>
      <c r="O26" s="26">
        <v>0</v>
      </c>
      <c r="P26" s="26">
        <v>2</v>
      </c>
      <c r="Q26" s="26">
        <v>2</v>
      </c>
      <c r="R26" s="26">
        <v>7</v>
      </c>
      <c r="S26" s="26">
        <v>2</v>
      </c>
      <c r="T26" s="26">
        <v>2</v>
      </c>
      <c r="U26" s="26">
        <v>3</v>
      </c>
      <c r="V26" s="26">
        <v>2</v>
      </c>
      <c r="W26" s="26">
        <v>2</v>
      </c>
      <c r="X26" s="52">
        <v>14</v>
      </c>
      <c r="Y26" s="60">
        <v>1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s="25" customFormat="1" x14ac:dyDescent="0.3">
      <c r="A27" s="31">
        <f>ROW(A27)-3</f>
        <v>24</v>
      </c>
      <c r="B27" s="33" t="s">
        <v>20</v>
      </c>
      <c r="C27" s="32" t="s">
        <v>11</v>
      </c>
      <c r="D27" s="30">
        <f>COUNTIF(H27:AK27,"&gt;0")</f>
        <v>5</v>
      </c>
      <c r="E27" s="28">
        <f>IF(D27&gt;0,F27/D27,0)</f>
        <v>15.4</v>
      </c>
      <c r="F27" s="29">
        <f>SUM(Tabelle1[[#This Row],[Spalte12]:[Spalte29]])</f>
        <v>77</v>
      </c>
      <c r="G27" s="29">
        <f>SUMIF(H27:Y27,"&gt;="&amp;LARGE(H27:Y27,$W$1))-(COUNTIF(H27:Y27,"&gt;="&amp;LARGE(H27:Y27,$W$1))-$W$1)*LARGE(H27:Y27,$W$1)</f>
        <v>77</v>
      </c>
      <c r="H27" s="26">
        <v>26</v>
      </c>
      <c r="I27" s="26">
        <v>0</v>
      </c>
      <c r="J27" s="26">
        <v>18</v>
      </c>
      <c r="K27" s="26">
        <v>22</v>
      </c>
      <c r="L27" s="26">
        <v>4</v>
      </c>
      <c r="M27" s="26">
        <v>7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52">
        <v>0</v>
      </c>
      <c r="Y27" s="60">
        <v>0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x14ac:dyDescent="0.3">
      <c r="A28" s="31">
        <f>ROW(A28)-3</f>
        <v>25</v>
      </c>
      <c r="B28" s="38" t="s">
        <v>153</v>
      </c>
      <c r="C28" s="37" t="s">
        <v>106</v>
      </c>
      <c r="D28" s="30">
        <f>COUNTIF(H28:AK28,"&gt;0")</f>
        <v>11</v>
      </c>
      <c r="E28" s="28">
        <f>IF(D28&gt;0,F28/D28,0)</f>
        <v>5.1818181818181817</v>
      </c>
      <c r="F28" s="29">
        <f>SUM(Tabelle1[[#This Row],[Spalte12]:[Spalte29]])</f>
        <v>57</v>
      </c>
      <c r="G28" s="29">
        <f>SUMIF(H28:Y28,"&gt;="&amp;LARGE(H28:Y28,$W$1))-(COUNTIF(H28:Y28,"&gt;="&amp;LARGE(H28:Y28,$W$1))-$W$1)*LARGE(H28:Y28,$W$1)</f>
        <v>57</v>
      </c>
      <c r="H28" s="26">
        <v>1</v>
      </c>
      <c r="I28" s="26">
        <v>8</v>
      </c>
      <c r="J28" s="26">
        <v>2</v>
      </c>
      <c r="K28" s="26">
        <v>3</v>
      </c>
      <c r="L28" s="26">
        <v>0</v>
      </c>
      <c r="M28" s="26">
        <v>2</v>
      </c>
      <c r="N28" s="26">
        <v>12</v>
      </c>
      <c r="O28" s="26">
        <v>8</v>
      </c>
      <c r="P28" s="26">
        <v>5</v>
      </c>
      <c r="Q28" s="26">
        <v>1</v>
      </c>
      <c r="R28" s="26">
        <v>0</v>
      </c>
      <c r="S28" s="26">
        <v>3</v>
      </c>
      <c r="T28" s="26">
        <v>0</v>
      </c>
      <c r="U28" s="26">
        <v>12</v>
      </c>
      <c r="V28" s="26">
        <v>0</v>
      </c>
      <c r="W28" s="26">
        <v>0</v>
      </c>
      <c r="X28" s="52">
        <v>0</v>
      </c>
      <c r="Y28" s="60">
        <v>0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x14ac:dyDescent="0.3">
      <c r="A29" s="31">
        <f>ROW(A29)-3</f>
        <v>26</v>
      </c>
      <c r="B29" s="38" t="s">
        <v>162</v>
      </c>
      <c r="C29" s="37" t="s">
        <v>163</v>
      </c>
      <c r="D29" s="30">
        <f>COUNTIF(H29:AK29,"&gt;0")</f>
        <v>5</v>
      </c>
      <c r="E29" s="28">
        <f>IF(D29&gt;0,F29/D29,0)</f>
        <v>9.8000000000000007</v>
      </c>
      <c r="F29" s="29">
        <f>SUM(Tabelle1[[#This Row],[Spalte12]:[Spalte29]])</f>
        <v>49</v>
      </c>
      <c r="G29" s="29">
        <f>SUMIF(H29:Y29,"&gt;="&amp;LARGE(H29:Y29,$W$1))-(COUNTIF(H29:Y29,"&gt;="&amp;LARGE(H29:Y29,$W$1))-$W$1)*LARGE(H29:Y29,$W$1)</f>
        <v>49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6</v>
      </c>
      <c r="P29" s="26">
        <v>0</v>
      </c>
      <c r="Q29" s="26">
        <v>10</v>
      </c>
      <c r="R29" s="26">
        <v>18</v>
      </c>
      <c r="S29" s="26">
        <v>0</v>
      </c>
      <c r="T29" s="26">
        <v>0</v>
      </c>
      <c r="U29" s="26">
        <v>0</v>
      </c>
      <c r="V29" s="26">
        <v>0</v>
      </c>
      <c r="W29" s="26">
        <v>14</v>
      </c>
      <c r="X29" s="52">
        <v>1</v>
      </c>
      <c r="Y29" s="60">
        <v>0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x14ac:dyDescent="0.3">
      <c r="A30" s="49">
        <f>ROW(A30)-3</f>
        <v>27</v>
      </c>
      <c r="B30" s="38" t="s">
        <v>145</v>
      </c>
      <c r="C30" s="37" t="s">
        <v>144</v>
      </c>
      <c r="D30" s="30">
        <f>COUNTIF(H30:AK30,"&gt;0")</f>
        <v>3</v>
      </c>
      <c r="E30" s="28">
        <f>IF(D30&gt;0,F30/D30,0)</f>
        <v>13.333333333333334</v>
      </c>
      <c r="F30" s="29">
        <f>SUM(Tabelle1[[#This Row],[Spalte12]:[Spalte29]])</f>
        <v>40</v>
      </c>
      <c r="G30" s="29">
        <f>SUMIF(H30:Y30,"&gt;="&amp;LARGE(H30:Y30,$W$1))-(COUNTIF(H30:Y30,"&gt;="&amp;LARGE(H30:Y30,$W$1))-$W$1)*LARGE(H30:Y30,$W$1)</f>
        <v>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14</v>
      </c>
      <c r="N30" s="46">
        <v>6</v>
      </c>
      <c r="O30" s="46">
        <v>0</v>
      </c>
      <c r="P30" s="46">
        <v>0</v>
      </c>
      <c r="Q30" s="46">
        <v>20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53">
        <v>0</v>
      </c>
      <c r="Y30" s="61">
        <v>0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x14ac:dyDescent="0.3">
      <c r="A31" s="31">
        <f>ROW(A31)-3</f>
        <v>28</v>
      </c>
      <c r="B31" s="38" t="s">
        <v>86</v>
      </c>
      <c r="C31" s="45" t="s">
        <v>84</v>
      </c>
      <c r="D31" s="30">
        <f>COUNTIF(H31:AK31,"&gt;0")</f>
        <v>4</v>
      </c>
      <c r="E31" s="28">
        <f>IF(D31&gt;0,F31/D31,0)</f>
        <v>9</v>
      </c>
      <c r="F31" s="29">
        <f>SUM(Tabelle1[[#This Row],[Spalte12]:[Spalte29]])</f>
        <v>36</v>
      </c>
      <c r="G31" s="29">
        <f>SUMIF(H31:Y31,"&gt;="&amp;LARGE(H31:Y31,$W$1))-(COUNTIF(H31:Y31,"&gt;="&amp;LARGE(H31:Y31,$W$1))-$W$1)*LARGE(H31:Y31,$W$1)</f>
        <v>36</v>
      </c>
      <c r="H31" s="26">
        <v>9</v>
      </c>
      <c r="I31" s="26">
        <v>7</v>
      </c>
      <c r="J31" s="26">
        <v>19</v>
      </c>
      <c r="K31" s="26">
        <v>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52">
        <v>0</v>
      </c>
      <c r="Y31" s="60">
        <v>0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x14ac:dyDescent="0.3">
      <c r="A32" s="31">
        <f>ROW(A32)-3</f>
        <v>29</v>
      </c>
      <c r="B32" s="38" t="s">
        <v>89</v>
      </c>
      <c r="C32" s="37" t="s">
        <v>90</v>
      </c>
      <c r="D32" s="30">
        <f>COUNTIF(H32:AK32,"&gt;0")</f>
        <v>4</v>
      </c>
      <c r="E32" s="28">
        <f>IF(D32&gt;0,F32/D32,0)</f>
        <v>9</v>
      </c>
      <c r="F32" s="29">
        <f>SUM(Tabelle1[[#This Row],[Spalte12]:[Spalte29]])</f>
        <v>36</v>
      </c>
      <c r="G32" s="29">
        <f>SUMIF(H32:Y32,"&gt;="&amp;LARGE(H32:Y32,$W$1))-(COUNTIF(H32:Y32,"&gt;="&amp;LARGE(H32:Y32,$W$1))-$W$1)*LARGE(H32:Y32,$W$1)</f>
        <v>36</v>
      </c>
      <c r="H32" s="26">
        <v>11</v>
      </c>
      <c r="I32" s="26">
        <v>6</v>
      </c>
      <c r="J32" s="26">
        <v>5</v>
      </c>
      <c r="K32" s="26">
        <v>0</v>
      </c>
      <c r="L32" s="26">
        <v>0</v>
      </c>
      <c r="M32" s="26">
        <v>0</v>
      </c>
      <c r="N32" s="26">
        <v>0</v>
      </c>
      <c r="O32" s="26">
        <v>14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52">
        <v>0</v>
      </c>
      <c r="Y32" s="60">
        <v>0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x14ac:dyDescent="0.3">
      <c r="A33" s="49">
        <f>ROW(A33)-3</f>
        <v>30</v>
      </c>
      <c r="B33" s="38" t="s">
        <v>176</v>
      </c>
      <c r="C33" s="37" t="s">
        <v>177</v>
      </c>
      <c r="D33" s="30">
        <f>COUNTIF(H33:AK33,"&gt;0")</f>
        <v>2</v>
      </c>
      <c r="E33" s="28">
        <f>IF(D33&gt;0,F33/D33,0)</f>
        <v>18</v>
      </c>
      <c r="F33" s="29">
        <f>SUM(Tabelle1[[#This Row],[Spalte12]:[Spalte29]])</f>
        <v>36</v>
      </c>
      <c r="G33" s="29">
        <f>SUMIF(H33:Y33,"&gt;="&amp;LARGE(H33:Y33,$W$1))-(COUNTIF(H33:Y33,"&gt;="&amp;LARGE(H33:Y33,$W$1))-$W$1)*LARGE(H33:Y33,$W$1)</f>
        <v>36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20</v>
      </c>
      <c r="X33" s="53">
        <v>16</v>
      </c>
      <c r="Y33" s="61">
        <v>0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x14ac:dyDescent="0.3">
      <c r="A34" s="31">
        <f>ROW(A34)-3</f>
        <v>31</v>
      </c>
      <c r="B34" s="40" t="s">
        <v>138</v>
      </c>
      <c r="C34" s="37" t="s">
        <v>139</v>
      </c>
      <c r="D34" s="30">
        <f>COUNTIF(H34:AK34,"&gt;0")</f>
        <v>4</v>
      </c>
      <c r="E34" s="28">
        <f>IF(D34&gt;0,F34/D34,0)</f>
        <v>8</v>
      </c>
      <c r="F34" s="29">
        <f>SUM(Tabelle1[[#This Row],[Spalte12]:[Spalte29]])</f>
        <v>32</v>
      </c>
      <c r="G34" s="29">
        <f>SUMIF(H34:Y34,"&gt;="&amp;LARGE(H34:Y34,$W$1))-(COUNTIF(H34:Y34,"&gt;="&amp;LARGE(H34:Y34,$W$1))-$W$1)*LARGE(H34:Y34,$W$1)</f>
        <v>32</v>
      </c>
      <c r="H34" s="26">
        <v>0</v>
      </c>
      <c r="I34" s="26">
        <v>0</v>
      </c>
      <c r="J34" s="26">
        <v>0</v>
      </c>
      <c r="K34" s="26">
        <v>23</v>
      </c>
      <c r="L34" s="26">
        <v>3</v>
      </c>
      <c r="M34" s="26">
        <v>4</v>
      </c>
      <c r="N34" s="26">
        <v>2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52">
        <v>0</v>
      </c>
      <c r="Y34" s="60">
        <v>0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x14ac:dyDescent="0.3">
      <c r="A35" s="49">
        <f>ROW(A35)-3</f>
        <v>32</v>
      </c>
      <c r="B35" s="40" t="s">
        <v>171</v>
      </c>
      <c r="C35" s="37" t="s">
        <v>168</v>
      </c>
      <c r="D35" s="30">
        <f>COUNTIF(H35:AK35,"&gt;0")</f>
        <v>2</v>
      </c>
      <c r="E35" s="28">
        <f>IF(D35&gt;0,F35/D35,0)</f>
        <v>15.5</v>
      </c>
      <c r="F35" s="29">
        <f>SUM(Tabelle1[[#This Row],[Spalte12]:[Spalte29]])</f>
        <v>31</v>
      </c>
      <c r="G35" s="29">
        <f>SUMIF(H35:Y35,"&gt;="&amp;LARGE(H35:Y35,$W$1))-(COUNTIF(H35:Y35,"&gt;="&amp;LARGE(H35:Y35,$W$1))-$W$1)*LARGE(H35:Y35,$W$1)</f>
        <v>31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13</v>
      </c>
      <c r="Q35" s="46">
        <v>0</v>
      </c>
      <c r="R35" s="46">
        <v>0</v>
      </c>
      <c r="S35" s="46">
        <v>0</v>
      </c>
      <c r="T35" s="46">
        <v>0</v>
      </c>
      <c r="U35" s="46">
        <v>18</v>
      </c>
      <c r="V35" s="46">
        <v>0</v>
      </c>
      <c r="W35" s="46">
        <v>0</v>
      </c>
      <c r="X35" s="53">
        <v>0</v>
      </c>
      <c r="Y35" s="61">
        <v>0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x14ac:dyDescent="0.3">
      <c r="A36" s="31">
        <f>ROW(A36)-3</f>
        <v>33</v>
      </c>
      <c r="B36" s="40" t="s">
        <v>154</v>
      </c>
      <c r="C36" s="37" t="s">
        <v>130</v>
      </c>
      <c r="D36" s="30">
        <f>COUNTIF(H36:AK36,"&gt;0")</f>
        <v>3</v>
      </c>
      <c r="E36" s="28">
        <f>IF(D36&gt;0,F36/D36,0)</f>
        <v>9.3333333333333339</v>
      </c>
      <c r="F36" s="29">
        <f>SUM(Tabelle1[[#This Row],[Spalte12]:[Spalte29]])</f>
        <v>28</v>
      </c>
      <c r="G36" s="29">
        <f>SUMIF(H36:Y36,"&gt;="&amp;LARGE(H36:Y36,$W$1))-(COUNTIF(H36:Y36,"&gt;="&amp;LARGE(H36:Y36,$W$1))-$W$1)*LARGE(H36:Y36,$W$1)</f>
        <v>28</v>
      </c>
      <c r="H36" s="26">
        <v>14</v>
      </c>
      <c r="I36" s="26">
        <v>2</v>
      </c>
      <c r="J36" s="26">
        <v>12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52">
        <v>0</v>
      </c>
      <c r="Y36" s="60">
        <v>0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x14ac:dyDescent="0.3">
      <c r="A37" s="49">
        <f>ROW(A37)-3</f>
        <v>34</v>
      </c>
      <c r="B37" s="38" t="s">
        <v>181</v>
      </c>
      <c r="C37" s="37" t="s">
        <v>180</v>
      </c>
      <c r="D37" s="23">
        <f>COUNTIF(H37:AK37,"&gt;0")</f>
        <v>1</v>
      </c>
      <c r="E37" s="24">
        <f>IF(D37&gt;0,F37/D37,0)</f>
        <v>24</v>
      </c>
      <c r="F37" s="44">
        <f>SUM(Tabelle1[[#This Row],[Spalte12]:[Spalte29]])</f>
        <v>24</v>
      </c>
      <c r="G37" s="44">
        <f>SUMIF(H37:Y37,"&gt;="&amp;LARGE(H37:Y37,$W$1))-(COUNTIF(H37:Y37,"&gt;="&amp;LARGE(H37:Y37,$W$1))-$W$1)*LARGE(H37:Y37,$W$1)</f>
        <v>24</v>
      </c>
      <c r="H37" s="46"/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24</v>
      </c>
      <c r="Y37" s="61">
        <v>0</v>
      </c>
      <c r="Z37" s="53"/>
      <c r="AA37" s="50"/>
      <c r="AB37" s="50"/>
      <c r="AC37" s="50"/>
      <c r="AD37" s="50"/>
      <c r="AE37" s="46"/>
      <c r="AF37" s="50"/>
      <c r="AG37" s="50"/>
      <c r="AH37" s="50"/>
      <c r="AI37" s="50"/>
      <c r="AJ37" s="50"/>
      <c r="AK37" s="51"/>
    </row>
    <row r="38" spans="1:37" x14ac:dyDescent="0.3">
      <c r="A38" s="31">
        <f>ROW(A38)-3</f>
        <v>35</v>
      </c>
      <c r="B38" s="40" t="s">
        <v>131</v>
      </c>
      <c r="C38" s="37" t="s">
        <v>132</v>
      </c>
      <c r="D38" s="30">
        <f>COUNTIF(H38:AK38,"&gt;0")</f>
        <v>1</v>
      </c>
      <c r="E38" s="28">
        <f>IF(D38&gt;0,F38/D38,0)</f>
        <v>22</v>
      </c>
      <c r="F38" s="29">
        <f>SUM(Tabelle1[[#This Row],[Spalte12]:[Spalte29]])</f>
        <v>22</v>
      </c>
      <c r="G38" s="29">
        <f>SUMIF(H38:Y38,"&gt;="&amp;LARGE(H38:Y38,$W$1))-(COUNTIF(H38:Y38,"&gt;="&amp;LARGE(H38:Y38,$W$1))-$W$1)*LARGE(H38:Y38,$W$1)</f>
        <v>22</v>
      </c>
      <c r="H38" s="52">
        <v>22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60">
        <v>0</v>
      </c>
      <c r="Z38" s="5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6"/>
    </row>
    <row r="39" spans="1:37" x14ac:dyDescent="0.3">
      <c r="A39" s="49">
        <f>ROW(A39)-3</f>
        <v>36</v>
      </c>
      <c r="B39" s="40" t="s">
        <v>173</v>
      </c>
      <c r="C39" s="37" t="s">
        <v>158</v>
      </c>
      <c r="D39" s="30">
        <f>COUNTIF(H39:AK39,"&gt;0")</f>
        <v>1</v>
      </c>
      <c r="E39" s="28">
        <f>IF(D39&gt;0,F39/D39,0)</f>
        <v>22</v>
      </c>
      <c r="F39" s="29">
        <f>SUM(Tabelle1[[#This Row],[Spalte12]:[Spalte29]])</f>
        <v>22</v>
      </c>
      <c r="G39" s="29">
        <f>SUMIF(H39:Y39,"&gt;="&amp;LARGE(H39:Y39,$W$1))-(COUNTIF(H39:Y39,"&gt;="&amp;LARGE(H39:Y39,$W$1))-$W$1)*LARGE(H39:Y39,$W$1)</f>
        <v>22</v>
      </c>
      <c r="H39" s="53">
        <v>0</v>
      </c>
      <c r="I39" s="50">
        <v>0</v>
      </c>
      <c r="J39" s="50">
        <v>0</v>
      </c>
      <c r="K39" s="50">
        <v>0</v>
      </c>
      <c r="L39" s="50">
        <v>0</v>
      </c>
      <c r="M39" s="50">
        <v>22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61">
        <v>0</v>
      </c>
      <c r="Z39" s="53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1"/>
    </row>
    <row r="40" spans="1:37" x14ac:dyDescent="0.3">
      <c r="A40" s="31">
        <f>ROW(A40)-3</f>
        <v>37</v>
      </c>
      <c r="B40" s="40" t="s">
        <v>87</v>
      </c>
      <c r="C40" s="37" t="s">
        <v>85</v>
      </c>
      <c r="D40" s="30">
        <f>COUNTIF(H40:AK40,"&gt;0")</f>
        <v>2</v>
      </c>
      <c r="E40" s="28">
        <f>IF(D40&gt;0,F40/D40,0)</f>
        <v>10.5</v>
      </c>
      <c r="F40" s="29">
        <f>SUM(Tabelle1[[#This Row],[Spalte12]:[Spalte29]])</f>
        <v>21</v>
      </c>
      <c r="G40" s="29">
        <f>SUMIF(H40:Y40,"&gt;="&amp;LARGE(H40:Y40,$W$1))-(COUNTIF(H40:Y40,"&gt;="&amp;LARGE(H40:Y40,$W$1))-$W$1)*LARGE(H40:Y40,$W$1)</f>
        <v>21</v>
      </c>
      <c r="H40" s="52">
        <v>0</v>
      </c>
      <c r="I40" s="35">
        <v>0</v>
      </c>
      <c r="J40" s="35">
        <v>6</v>
      </c>
      <c r="K40" s="35">
        <v>15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60">
        <v>0</v>
      </c>
      <c r="Z40" s="52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6"/>
    </row>
    <row r="41" spans="1:37" x14ac:dyDescent="0.3">
      <c r="A41" s="49">
        <f>ROW(A41)-3</f>
        <v>38</v>
      </c>
      <c r="B41" s="40" t="s">
        <v>166</v>
      </c>
      <c r="C41" s="37" t="s">
        <v>167</v>
      </c>
      <c r="D41" s="30">
        <f>COUNTIF(H41:AK41,"&gt;0")</f>
        <v>1</v>
      </c>
      <c r="E41" s="28">
        <f>IF(D41&gt;0,F41/D41,0)</f>
        <v>17</v>
      </c>
      <c r="F41" s="29">
        <f>SUM(Tabelle1[[#This Row],[Spalte12]:[Spalte29]])</f>
        <v>17</v>
      </c>
      <c r="G41" s="29">
        <f>SUMIF(H41:Y41,"&gt;="&amp;LARGE(H41:Y41,$W$1))-(COUNTIF(H41:Y41,"&gt;="&amp;LARGE(H41:Y41,$W$1))-$W$1)*LARGE(H41:Y41,$W$1)</f>
        <v>17</v>
      </c>
      <c r="H41" s="53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17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61">
        <v>0</v>
      </c>
      <c r="Z41" s="53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1"/>
    </row>
    <row r="42" spans="1:37" x14ac:dyDescent="0.3">
      <c r="A42" s="49">
        <f>ROW(A42)-3</f>
        <v>39</v>
      </c>
      <c r="B42" s="40" t="s">
        <v>179</v>
      </c>
      <c r="C42" s="37" t="s">
        <v>178</v>
      </c>
      <c r="D42" s="30">
        <f>COUNTIF(H42:AK42,"&gt;0")</f>
        <v>1</v>
      </c>
      <c r="E42" s="28">
        <f>IF(D42&gt;0,F42/D42,0)</f>
        <v>13</v>
      </c>
      <c r="F42" s="29">
        <f>SUM(Tabelle1[[#This Row],[Spalte12]:[Spalte29]])</f>
        <v>13</v>
      </c>
      <c r="G42" s="29">
        <f>SUMIF(H42:Y42,"&gt;="&amp;LARGE(H42:Y42,$W$1))-(COUNTIF(H42:Y42,"&gt;="&amp;LARGE(H42:Y42,$W$1))-$W$1)*LARGE(H42:Y42,$W$1)</f>
        <v>13</v>
      </c>
      <c r="H42" s="53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13</v>
      </c>
      <c r="Y42" s="61">
        <v>0</v>
      </c>
      <c r="Z42" s="53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1"/>
    </row>
    <row r="43" spans="1:37" x14ac:dyDescent="0.3">
      <c r="A43" s="31">
        <f>ROW(A43)-3</f>
        <v>40</v>
      </c>
      <c r="B43" s="34" t="s">
        <v>9</v>
      </c>
      <c r="C43" s="32" t="s">
        <v>16</v>
      </c>
      <c r="D43" s="30">
        <f>COUNTIF(H43:AK43,"&gt;0")</f>
        <v>3</v>
      </c>
      <c r="E43" s="28">
        <f>IF(D43&gt;0,F43/D43,0)</f>
        <v>4</v>
      </c>
      <c r="F43" s="29">
        <f>SUM(Tabelle1[[#This Row],[Spalte12]:[Spalte29]])</f>
        <v>12</v>
      </c>
      <c r="G43" s="29">
        <f>SUMIF(H43:Y43,"&gt;="&amp;LARGE(H43:Y43,$W$1))-(COUNTIF(H43:Y43,"&gt;="&amp;LARGE(H43:Y43,$W$1))-$W$1)*LARGE(H43:Y43,$W$1)</f>
        <v>12</v>
      </c>
      <c r="H43" s="52">
        <v>5</v>
      </c>
      <c r="I43" s="35">
        <v>0</v>
      </c>
      <c r="J43" s="35">
        <v>0</v>
      </c>
      <c r="K43" s="35">
        <v>6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60">
        <v>0</v>
      </c>
      <c r="Z43" s="52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</row>
    <row r="44" spans="1:37" x14ac:dyDescent="0.3">
      <c r="A44" s="31">
        <f>ROW(A44)-3</f>
        <v>41</v>
      </c>
      <c r="B44" s="34" t="s">
        <v>30</v>
      </c>
      <c r="C44" s="32" t="s">
        <v>26</v>
      </c>
      <c r="D44" s="30">
        <f>COUNTIF(H44:AK44,"&gt;0")</f>
        <v>1</v>
      </c>
      <c r="E44" s="28">
        <f>IF(D44&gt;0,F44/D44,0)</f>
        <v>10</v>
      </c>
      <c r="F44" s="29">
        <f>SUM(Tabelle1[[#This Row],[Spalte12]:[Spalte29]])</f>
        <v>10</v>
      </c>
      <c r="G44" s="29">
        <f>SUMIF(H44:Y44,"&gt;="&amp;LARGE(H44:Y44,$W$1))-(COUNTIF(H44:Y44,"&gt;="&amp;LARGE(H44:Y44,$W$1))-$W$1)*LARGE(H44:Y44,$W$1)</f>
        <v>10</v>
      </c>
      <c r="H44" s="52">
        <v>0</v>
      </c>
      <c r="I44" s="35">
        <v>10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60">
        <v>0</v>
      </c>
      <c r="Z44" s="52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6"/>
    </row>
    <row r="45" spans="1:37" x14ac:dyDescent="0.3">
      <c r="A45" s="49">
        <f>ROW(A45)-3</f>
        <v>42</v>
      </c>
      <c r="B45" s="40" t="s">
        <v>152</v>
      </c>
      <c r="C45" s="37" t="s">
        <v>141</v>
      </c>
      <c r="D45" s="30">
        <f>COUNTIF(H45:AK45,"&gt;0")</f>
        <v>1</v>
      </c>
      <c r="E45" s="28">
        <f>IF(D45&gt;0,F45/D45,0)</f>
        <v>9</v>
      </c>
      <c r="F45" s="29">
        <f>SUM(Tabelle1[[#This Row],[Spalte12]:[Spalte29]])</f>
        <v>9</v>
      </c>
      <c r="G45" s="29">
        <f>SUMIF(H45:Y45,"&gt;="&amp;LARGE(H45:Y45,$W$1))-(COUNTIF(H45:Y45,"&gt;="&amp;LARGE(H45:Y45,$W$1))-$W$1)*LARGE(H45:Y45,$W$1)</f>
        <v>9</v>
      </c>
      <c r="H45" s="46">
        <v>0</v>
      </c>
      <c r="I45" s="46">
        <v>0</v>
      </c>
      <c r="J45" s="46">
        <v>0</v>
      </c>
      <c r="K45" s="46">
        <v>0</v>
      </c>
      <c r="L45" s="46">
        <v>9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61">
        <v>0</v>
      </c>
      <c r="Z45" s="53"/>
      <c r="AA45" s="50"/>
      <c r="AB45" s="50"/>
      <c r="AC45" s="50"/>
      <c r="AD45" s="50"/>
      <c r="AE45" s="46"/>
      <c r="AF45" s="50"/>
      <c r="AG45" s="50"/>
      <c r="AH45" s="50"/>
      <c r="AI45" s="50"/>
      <c r="AJ45" s="50"/>
      <c r="AK45" s="51"/>
    </row>
    <row r="46" spans="1:37" x14ac:dyDescent="0.3">
      <c r="A46" s="31">
        <f>ROW(A46)-3</f>
        <v>43</v>
      </c>
      <c r="B46" s="40" t="s">
        <v>151</v>
      </c>
      <c r="C46" s="37" t="s">
        <v>129</v>
      </c>
      <c r="D46" s="9">
        <f>COUNTIF(H46:AK46,"&gt;0")</f>
        <v>1</v>
      </c>
      <c r="E46" s="5">
        <f>IF(D46&gt;0,F46/D46,0)</f>
        <v>8</v>
      </c>
      <c r="F46" s="6">
        <f>SUM(Tabelle1[[#This Row],[Spalte12]:[Spalte29]])</f>
        <v>8</v>
      </c>
      <c r="G46" s="6">
        <f>SUMIF(H46:Y46,"&gt;="&amp;LARGE(H46:Y46,$W$1))-(COUNTIF(H46:Y46,"&gt;="&amp;LARGE(H46:Y46,$W$1))-$W$1)*LARGE(H46:Y46,$W$1)</f>
        <v>8</v>
      </c>
      <c r="H46" s="26">
        <v>8</v>
      </c>
      <c r="I46" s="46">
        <v>0</v>
      </c>
      <c r="J46" s="4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52">
        <v>0</v>
      </c>
      <c r="Y46" s="60">
        <v>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x14ac:dyDescent="0.3">
      <c r="A47" s="31">
        <f>ROW(A47)-3</f>
        <v>44</v>
      </c>
      <c r="B47" s="40" t="s">
        <v>150</v>
      </c>
      <c r="C47" s="37" t="s">
        <v>128</v>
      </c>
      <c r="D47" s="30">
        <f>COUNTIF(H47:AK47,"&gt;0")</f>
        <v>1</v>
      </c>
      <c r="E47" s="28">
        <f>IF(D47&gt;0,F47/D47,0)</f>
        <v>7</v>
      </c>
      <c r="F47" s="29">
        <f>SUM(Tabelle1[[#This Row],[Spalte12]:[Spalte29]])</f>
        <v>7</v>
      </c>
      <c r="G47" s="29">
        <f>SUMIF(H47:Y47,"&gt;="&amp;LARGE(H47:Y47,$W$1))-(COUNTIF(H47:Y47,"&gt;="&amp;LARGE(H47:Y47,$W$1))-$W$1)*LARGE(H47:Y47,$W$1)</f>
        <v>7</v>
      </c>
      <c r="H47" s="52">
        <v>7</v>
      </c>
      <c r="I47" s="50">
        <v>0</v>
      </c>
      <c r="J47" s="50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60">
        <v>0</v>
      </c>
      <c r="Z47" s="52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6"/>
    </row>
    <row r="48" spans="1:37" x14ac:dyDescent="0.3">
      <c r="A48" s="49">
        <f>ROW(A48)-3</f>
        <v>45</v>
      </c>
      <c r="B48" s="40" t="s">
        <v>149</v>
      </c>
      <c r="C48" s="37" t="s">
        <v>140</v>
      </c>
      <c r="D48" s="30">
        <f>COUNTIF(H48:AK48,"&gt;0")</f>
        <v>1</v>
      </c>
      <c r="E48" s="28">
        <f>IF(D48&gt;0,F48/D48,0)</f>
        <v>6</v>
      </c>
      <c r="F48" s="29">
        <f>SUM(Tabelle1[[#This Row],[Spalte12]:[Spalte29]])</f>
        <v>6</v>
      </c>
      <c r="G48" s="29">
        <f>SUMIF(H48:Y48,"&gt;="&amp;LARGE(H48:Y48,$W$1))-(COUNTIF(H48:Y48,"&gt;="&amp;LARGE(H48:Y48,$W$1))-$W$1)*LARGE(H48:Y48,$W$1)</f>
        <v>6</v>
      </c>
      <c r="H48" s="53">
        <v>0</v>
      </c>
      <c r="I48" s="50">
        <v>0</v>
      </c>
      <c r="J48" s="50">
        <v>0</v>
      </c>
      <c r="K48" s="50">
        <v>0</v>
      </c>
      <c r="L48" s="50">
        <v>6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61">
        <v>0</v>
      </c>
      <c r="Z48" s="53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/>
    </row>
    <row r="49" spans="1:37" x14ac:dyDescent="0.3">
      <c r="A49" s="31">
        <f>ROW(A49)-3</f>
        <v>46</v>
      </c>
      <c r="B49" s="40" t="s">
        <v>161</v>
      </c>
      <c r="C49" s="37" t="s">
        <v>160</v>
      </c>
      <c r="D49" s="30">
        <f>COUNTIF(H49:AK49,"&gt;0")</f>
        <v>1</v>
      </c>
      <c r="E49" s="28">
        <f>IF(D49&gt;0,F49/D49,0)</f>
        <v>5</v>
      </c>
      <c r="F49" s="29">
        <f>SUM(Tabelle1[[#This Row],[Spalte12]:[Spalte29]])</f>
        <v>5</v>
      </c>
      <c r="G49" s="29">
        <f>SUMIF(H49:Y49,"&gt;="&amp;LARGE(H49:Y49,$W$1))-(COUNTIF(H49:Y49,"&gt;="&amp;LARGE(H49:Y49,$W$1))-$W$1)*LARGE(H49:Y49,$W$1)</f>
        <v>5</v>
      </c>
      <c r="H49" s="52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5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60">
        <v>0</v>
      </c>
      <c r="Z49" s="52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6"/>
    </row>
    <row r="50" spans="1:37" x14ac:dyDescent="0.3">
      <c r="A50" s="49">
        <f>ROW(A50)-3</f>
        <v>47</v>
      </c>
      <c r="B50" s="40" t="s">
        <v>170</v>
      </c>
      <c r="C50" s="37" t="s">
        <v>169</v>
      </c>
      <c r="D50" s="30">
        <f>COUNTIF(H50:AK50,"&gt;0")</f>
        <v>2</v>
      </c>
      <c r="E50" s="28">
        <f>IF(D50&gt;0,F50/D50,0)</f>
        <v>2.5</v>
      </c>
      <c r="F50" s="29">
        <f>SUM(Tabelle1[[#This Row],[Spalte12]:[Spalte29]])</f>
        <v>5</v>
      </c>
      <c r="G50" s="29">
        <f>SUMIF(H50:Y50,"&gt;="&amp;LARGE(H50:Y50,$W$1))-(COUNTIF(H50:Y50,"&gt;="&amp;LARGE(H50:Y50,$W$1))-$W$1)*LARGE(H50:Y50,$W$1)</f>
        <v>5</v>
      </c>
      <c r="H50" s="53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4</v>
      </c>
      <c r="V50" s="50">
        <v>1</v>
      </c>
      <c r="W50" s="50">
        <v>0</v>
      </c>
      <c r="X50" s="50">
        <v>0</v>
      </c>
      <c r="Y50" s="61">
        <v>0</v>
      </c>
      <c r="Z50" s="53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/>
    </row>
    <row r="51" spans="1:37" ht="15" thickBot="1" x14ac:dyDescent="0.35">
      <c r="A51" s="31">
        <f>ROW(A51)-3</f>
        <v>48</v>
      </c>
      <c r="B51" s="34" t="s">
        <v>73</v>
      </c>
      <c r="C51" s="32" t="s">
        <v>72</v>
      </c>
      <c r="D51" s="30">
        <f>COUNTIF(H51:AK51,"&gt;0")</f>
        <v>1</v>
      </c>
      <c r="E51" s="28">
        <f>IF(D51&gt;0,F51/D51,0)</f>
        <v>3</v>
      </c>
      <c r="F51" s="29">
        <f>SUM(Tabelle1[[#This Row],[Spalte12]:[Spalte29]])</f>
        <v>3</v>
      </c>
      <c r="G51" s="29">
        <f>SUMIF(H51:Y51,"&gt;="&amp;LARGE(H51:Y51,$W$1))-(COUNTIF(H51:Y51,"&gt;="&amp;LARGE(H51:Y51,$W$1))-$W$1)*LARGE(H51:Y51,$W$1)</f>
        <v>3</v>
      </c>
      <c r="H51" s="52">
        <v>3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60">
        <v>0</v>
      </c>
      <c r="Z51" s="52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6"/>
    </row>
    <row r="52" spans="1:37" ht="15" thickBot="1" x14ac:dyDescent="0.35">
      <c r="A52" s="49">
        <f>ROW(A52)-3</f>
        <v>49</v>
      </c>
      <c r="B52" s="40" t="s">
        <v>146</v>
      </c>
      <c r="C52" s="37" t="s">
        <v>142</v>
      </c>
      <c r="D52" s="30">
        <f>COUNTIF(H52:AK52,"&gt;0")</f>
        <v>1</v>
      </c>
      <c r="E52" s="28">
        <f>IF(D52&gt;0,F52/D52,0)</f>
        <v>3</v>
      </c>
      <c r="F52" s="29">
        <f>SUM(Tabelle1[[#This Row],[Spalte12]:[Spalte29]])</f>
        <v>3</v>
      </c>
      <c r="G52" s="29">
        <f>SUMIF(H52:Y52,"&gt;="&amp;LARGE(H52:Y52,$W$1))-(COUNTIF(H52:Y52,"&gt;="&amp;LARGE(H52:Y52,$W$1))-$W$1)*LARGE(H52:Y52,$W$1)</f>
        <v>3</v>
      </c>
      <c r="H52" s="53">
        <v>0</v>
      </c>
      <c r="I52" s="50">
        <v>0</v>
      </c>
      <c r="J52" s="50">
        <v>0</v>
      </c>
      <c r="K52" s="50">
        <v>0</v>
      </c>
      <c r="L52" s="50">
        <v>0</v>
      </c>
      <c r="M52" s="50">
        <v>3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62">
        <v>0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/>
    </row>
    <row r="53" spans="1:37" x14ac:dyDescent="0.3">
      <c r="A53" s="31">
        <f>ROW(A53)-3</f>
        <v>50</v>
      </c>
      <c r="B53" s="48" t="s">
        <v>172</v>
      </c>
      <c r="C53" s="27" t="s">
        <v>127</v>
      </c>
      <c r="D53" s="30">
        <f>COUNTIF(H53:AK53,"&gt;0")</f>
        <v>1</v>
      </c>
      <c r="E53" s="28">
        <f>IF(D53&gt;0,F53/D53,0)</f>
        <v>2</v>
      </c>
      <c r="F53" s="29">
        <f>SUM(Tabelle1[[#This Row],[Spalte12]:[Spalte29]])</f>
        <v>2</v>
      </c>
      <c r="G53" s="29">
        <f>SUMIF(H53:Y53,"&gt;="&amp;LARGE(H53:Y53,$W$1))-(COUNTIF(H53:Y53,"&gt;="&amp;LARGE(H53:Y53,$W$1))-$W$1)*LARGE(H53:Y53,$W$1)</f>
        <v>2</v>
      </c>
      <c r="H53" s="52">
        <v>2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60">
        <v>0</v>
      </c>
      <c r="Z53" s="52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6"/>
    </row>
    <row r="54" spans="1:37" x14ac:dyDescent="0.3">
      <c r="A54" s="31">
        <f>ROW(A54)-3</f>
        <v>51</v>
      </c>
      <c r="B54" s="40" t="s">
        <v>147</v>
      </c>
      <c r="C54" s="37" t="s">
        <v>137</v>
      </c>
      <c r="D54" s="30">
        <f>COUNTIF(H54:AK54,"&gt;0")</f>
        <v>1</v>
      </c>
      <c r="E54" s="28">
        <f>IF(D54&gt;0,F54/D54,0)</f>
        <v>1</v>
      </c>
      <c r="F54" s="29">
        <f>SUM(Tabelle1[[#This Row],[Spalte12]:[Spalte29]])</f>
        <v>1</v>
      </c>
      <c r="G54" s="29">
        <f>SUMIF(H54:Y54,"&gt;="&amp;LARGE(H54:Y54,$W$1))-(COUNTIF(H54:Y54,"&gt;="&amp;LARGE(H54:Y54,$W$1))-$W$1)*LARGE(H54:Y54,$W$1)</f>
        <v>1</v>
      </c>
      <c r="H54" s="4">
        <v>0</v>
      </c>
      <c r="I54" s="26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52">
        <v>0</v>
      </c>
      <c r="Y54" s="47">
        <v>0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x14ac:dyDescent="0.3">
      <c r="A55" s="21"/>
      <c r="B55" s="21"/>
      <c r="C55" s="21"/>
      <c r="D55" s="21"/>
      <c r="E55" s="21"/>
      <c r="F55" s="21"/>
      <c r="G55" s="21"/>
      <c r="H55" s="21">
        <f t="shared" ref="H55:AK55" si="0">COUNTIF(H4:H54,"&gt;0")</f>
        <v>27</v>
      </c>
      <c r="I55" s="21">
        <f t="shared" si="0"/>
        <v>23</v>
      </c>
      <c r="J55" s="21">
        <f t="shared" si="0"/>
        <v>23</v>
      </c>
      <c r="K55" s="21">
        <f t="shared" si="0"/>
        <v>26</v>
      </c>
      <c r="L55" s="21">
        <f t="shared" si="0"/>
        <v>20</v>
      </c>
      <c r="M55" s="21">
        <f t="shared" si="0"/>
        <v>28</v>
      </c>
      <c r="N55" s="21">
        <f t="shared" si="0"/>
        <v>21</v>
      </c>
      <c r="O55" s="21">
        <f t="shared" si="0"/>
        <v>24</v>
      </c>
      <c r="P55" s="21">
        <f t="shared" si="0"/>
        <v>21</v>
      </c>
      <c r="Q55" s="21">
        <f t="shared" si="0"/>
        <v>24</v>
      </c>
      <c r="R55" s="21">
        <f t="shared" si="0"/>
        <v>17</v>
      </c>
      <c r="S55" s="21">
        <f t="shared" si="0"/>
        <v>22</v>
      </c>
      <c r="T55" s="21">
        <f t="shared" si="0"/>
        <v>16</v>
      </c>
      <c r="U55" s="21">
        <f t="shared" si="0"/>
        <v>18</v>
      </c>
      <c r="V55" s="21">
        <f t="shared" si="0"/>
        <v>17</v>
      </c>
      <c r="W55" s="21">
        <f t="shared" si="0"/>
        <v>20</v>
      </c>
      <c r="X55" s="21">
        <f t="shared" si="0"/>
        <v>21</v>
      </c>
      <c r="Y55" s="21">
        <f t="shared" si="0"/>
        <v>16</v>
      </c>
      <c r="Z55" s="21">
        <f t="shared" si="0"/>
        <v>0</v>
      </c>
      <c r="AA55" s="21">
        <f t="shared" si="0"/>
        <v>0</v>
      </c>
      <c r="AB55" s="21">
        <f t="shared" si="0"/>
        <v>0</v>
      </c>
      <c r="AC55" s="21">
        <f t="shared" si="0"/>
        <v>0</v>
      </c>
      <c r="AD55" s="21">
        <f t="shared" si="0"/>
        <v>0</v>
      </c>
      <c r="AE55" s="21">
        <f t="shared" si="0"/>
        <v>0</v>
      </c>
      <c r="AF55" s="21">
        <f t="shared" si="0"/>
        <v>0</v>
      </c>
      <c r="AG55" s="21">
        <f t="shared" si="0"/>
        <v>0</v>
      </c>
      <c r="AH55" s="21">
        <f t="shared" si="0"/>
        <v>0</v>
      </c>
      <c r="AI55" s="21">
        <f t="shared" si="0"/>
        <v>0</v>
      </c>
      <c r="AJ55" s="21">
        <f t="shared" si="0"/>
        <v>0</v>
      </c>
      <c r="AK55" s="21">
        <f t="shared" si="0"/>
        <v>0</v>
      </c>
    </row>
  </sheetData>
  <sortState ref="A3:AU49">
    <sortCondition descending="1" ref="G3"/>
  </sortState>
  <mergeCells count="1">
    <mergeCell ref="Q1:T1"/>
  </mergeCell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Olaf Dohn</cp:lastModifiedBy>
  <dcterms:created xsi:type="dcterms:W3CDTF">2016-09-19T10:04:20Z</dcterms:created>
  <dcterms:modified xsi:type="dcterms:W3CDTF">2020-07-24T20:29:07Z</dcterms:modified>
</cp:coreProperties>
</file>