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87A07D00-E29A-4FDF-B371-F14BE429F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1" l="1"/>
  <c r="D29" i="1"/>
  <c r="E29" i="1" s="1"/>
  <c r="F29" i="1"/>
  <c r="A20" i="1" l="1"/>
  <c r="D20" i="1"/>
  <c r="F20" i="1"/>
  <c r="A22" i="1"/>
  <c r="D22" i="1"/>
  <c r="F22" i="1"/>
  <c r="E22" i="1" l="1"/>
  <c r="E20" i="1"/>
  <c r="A27" i="1"/>
  <c r="D27" i="1"/>
  <c r="F27" i="1"/>
  <c r="E27" i="1" l="1"/>
  <c r="Y30" i="1"/>
  <c r="Z30" i="1"/>
  <c r="AA30" i="1"/>
  <c r="AB30" i="1"/>
  <c r="AC30" i="1"/>
  <c r="AD30" i="1"/>
  <c r="AE30" i="1"/>
  <c r="AF30" i="1"/>
  <c r="AG30" i="1"/>
  <c r="T30" i="1"/>
  <c r="U30" i="1"/>
  <c r="V30" i="1"/>
  <c r="W30" i="1"/>
  <c r="X30" i="1"/>
  <c r="O30" i="1"/>
  <c r="P30" i="1"/>
  <c r="Q30" i="1"/>
  <c r="R30" i="1"/>
  <c r="S30" i="1"/>
  <c r="M30" i="1"/>
  <c r="N30" i="1"/>
  <c r="L30" i="1"/>
  <c r="A10" i="1" l="1"/>
  <c r="A13" i="1"/>
  <c r="A7" i="1"/>
  <c r="A9" i="1"/>
  <c r="A17" i="1"/>
  <c r="A19" i="1"/>
  <c r="A15" i="1"/>
  <c r="A21" i="1"/>
  <c r="A4" i="1"/>
  <c r="A23" i="1"/>
  <c r="A24" i="1"/>
  <c r="A26" i="1"/>
  <c r="A18" i="1"/>
  <c r="A25" i="1"/>
  <c r="A14" i="1"/>
  <c r="D26" i="1"/>
  <c r="F26" i="1"/>
  <c r="E26" i="1" l="1"/>
  <c r="A11" i="1"/>
  <c r="A28" i="1" l="1"/>
  <c r="D28" i="1"/>
  <c r="F28" i="1"/>
  <c r="E28" i="1" l="1"/>
  <c r="A8" i="1" l="1"/>
  <c r="A5" i="1"/>
  <c r="A16" i="1"/>
  <c r="A6" i="1"/>
  <c r="A12" i="1" l="1"/>
  <c r="D8" i="1" l="1"/>
  <c r="F8" i="1"/>
  <c r="E8" i="1" l="1"/>
  <c r="D24" i="1"/>
  <c r="F24" i="1"/>
  <c r="E24" i="1" l="1"/>
  <c r="D6" i="1" l="1"/>
  <c r="F6" i="1"/>
  <c r="D14" i="1"/>
  <c r="F14" i="1"/>
  <c r="D23" i="1"/>
  <c r="F23" i="1"/>
  <c r="E23" i="1" l="1"/>
  <c r="E14" i="1"/>
  <c r="E6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F19" i="1" l="1"/>
  <c r="D19" i="1"/>
  <c r="F10" i="1"/>
  <c r="D10" i="1"/>
  <c r="F7" i="1"/>
  <c r="D7" i="1"/>
  <c r="F13" i="1"/>
  <c r="D13" i="1"/>
  <c r="F9" i="1"/>
  <c r="D9" i="1"/>
  <c r="F17" i="1"/>
  <c r="D17" i="1"/>
  <c r="F11" i="1"/>
  <c r="D11" i="1"/>
  <c r="F25" i="1"/>
  <c r="D25" i="1"/>
  <c r="F15" i="1"/>
  <c r="D15" i="1"/>
  <c r="F21" i="1"/>
  <c r="D21" i="1"/>
  <c r="F16" i="1"/>
  <c r="D16" i="1"/>
  <c r="F4" i="1"/>
  <c r="D4" i="1"/>
  <c r="F18" i="1"/>
  <c r="D18" i="1"/>
  <c r="F5" i="1"/>
  <c r="F12" i="1"/>
  <c r="D5" i="1"/>
  <c r="D12" i="1"/>
  <c r="E13" i="1" l="1"/>
  <c r="E10" i="1"/>
  <c r="E19" i="1"/>
  <c r="E9" i="1"/>
  <c r="E5" i="1"/>
  <c r="E12" i="1"/>
  <c r="E11" i="1"/>
  <c r="E7" i="1"/>
  <c r="E18" i="1"/>
  <c r="E16" i="1"/>
  <c r="E15" i="1"/>
  <c r="E4" i="1"/>
  <c r="E21" i="1"/>
  <c r="E25" i="1"/>
  <c r="E17" i="1"/>
  <c r="Y1" i="1" l="1"/>
  <c r="AA1" i="1" l="1"/>
  <c r="H20" i="1" l="1"/>
  <c r="G29" i="1"/>
  <c r="H29" i="1"/>
  <c r="G27" i="1"/>
  <c r="G20" i="1"/>
  <c r="G22" i="1"/>
  <c r="H22" i="1"/>
  <c r="H27" i="1"/>
  <c r="G28" i="1"/>
  <c r="G26" i="1"/>
  <c r="H26" i="1"/>
  <c r="H28" i="1"/>
  <c r="G10" i="1"/>
  <c r="G25" i="1"/>
  <c r="G9" i="1"/>
  <c r="G14" i="1"/>
  <c r="G17" i="1"/>
  <c r="G11" i="1"/>
  <c r="G18" i="1"/>
  <c r="G16" i="1"/>
  <c r="G23" i="1"/>
  <c r="G7" i="1"/>
  <c r="G4" i="1"/>
  <c r="G6" i="1"/>
  <c r="G21" i="1"/>
  <c r="G12" i="1"/>
  <c r="G13" i="1"/>
  <c r="G15" i="1"/>
  <c r="G8" i="1"/>
  <c r="G24" i="1"/>
  <c r="G5" i="1"/>
  <c r="G19" i="1"/>
  <c r="H8" i="1"/>
  <c r="H24" i="1"/>
  <c r="H23" i="1"/>
  <c r="H6" i="1"/>
  <c r="H14" i="1"/>
  <c r="H9" i="1"/>
  <c r="H7" i="1"/>
  <c r="H15" i="1"/>
  <c r="H21" i="1"/>
  <c r="H19" i="1"/>
  <c r="H12" i="1"/>
  <c r="H16" i="1"/>
  <c r="H25" i="1"/>
  <c r="H5" i="1"/>
  <c r="H18" i="1"/>
  <c r="H4" i="1"/>
  <c r="H11" i="1"/>
  <c r="H13" i="1"/>
  <c r="H17" i="1"/>
  <c r="H10" i="1"/>
</calcChain>
</file>

<file path=xl/sharedStrings.xml><?xml version="1.0" encoding="utf-8"?>
<sst xmlns="http://schemas.openxmlformats.org/spreadsheetml/2006/main" count="153" uniqueCount="153">
  <si>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</si>
  <si>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</si>
  <si>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</si>
  <si>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</si>
  <si>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</si>
  <si>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</si>
  <si>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</si>
  <si>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</si>
  <si>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</si>
  <si>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</si>
  <si>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</si>
  <si>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</si>
  <si>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</si>
  <si>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olafdohn</t>
  </si>
  <si>
    <t>Thomas H.</t>
  </si>
  <si>
    <t>Olaf D.</t>
  </si>
  <si>
    <t>Robert M.</t>
  </si>
  <si>
    <t>Ralf L.</t>
  </si>
  <si>
    <t>Michael K.</t>
  </si>
  <si>
    <t>pokerpad2195</t>
  </si>
  <si>
    <t xml:space="preserve">Rangliste
</t>
  </si>
  <si>
    <t xml:space="preserve">Online
</t>
  </si>
  <si>
    <t>Saison</t>
  </si>
  <si>
    <t>2016 /</t>
  </si>
  <si>
    <t>Richard H.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</si>
  <si>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</si>
  <si>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</si>
  <si>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</si>
  <si>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</si>
  <si>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</si>
  <si>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</si>
  <si>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</si>
  <si>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</si>
  <si>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</si>
  <si>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</si>
  <si>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</si>
  <si>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</si>
  <si>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</si>
  <si>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</si>
  <si>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</si>
  <si>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</si>
  <si>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</si>
  <si>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</si>
  <si>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</si>
  <si>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</si>
  <si>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</si>
  <si>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</si>
  <si>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</si>
  <si>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</si>
  <si>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</si>
  <si>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</si>
  <si>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</si>
  <si>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</si>
  <si>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</si>
  <si>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</si>
  <si>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</si>
  <si>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</si>
  <si>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</si>
  <si>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</si>
  <si>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</si>
  <si>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</si>
  <si>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</si>
  <si>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</si>
  <si>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</si>
  <si>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</si>
  <si>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</si>
  <si>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</si>
  <si>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</si>
  <si>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</si>
  <si>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</si>
  <si>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</si>
  <si>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</si>
  <si>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</si>
  <si>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</si>
  <si>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Delayla81</t>
  </si>
  <si>
    <t>Martina S.</t>
  </si>
  <si>
    <t>Fernando W.</t>
  </si>
  <si>
    <t>Franzl1008</t>
  </si>
  <si>
    <t>Conny J.</t>
  </si>
  <si>
    <t>Stefan Fr.</t>
  </si>
  <si>
    <t>Diana N.</t>
  </si>
  <si>
    <t>Tim K.</t>
  </si>
  <si>
    <t>Uwe H.</t>
  </si>
  <si>
    <t>Strizi61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</si>
  <si>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</si>
  <si>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</si>
  <si>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</si>
  <si>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</si>
  <si>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</si>
  <si>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</si>
  <si>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</si>
  <si>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</si>
  <si>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</si>
  <si>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</si>
  <si>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</si>
  <si>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</si>
  <si>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Andreas S.</t>
  </si>
  <si>
    <t>Alex Dj.</t>
  </si>
  <si>
    <t>alecdj</t>
  </si>
  <si>
    <t>Gerhard L.</t>
  </si>
  <si>
    <t>Stefan Fl.</t>
  </si>
  <si>
    <t>Christian P.</t>
  </si>
  <si>
    <t>Helle</t>
  </si>
  <si>
    <t>Fatzerchen</t>
  </si>
  <si>
    <t>GeryMcFly</t>
  </si>
  <si>
    <t>Diana-N</t>
  </si>
  <si>
    <t>Andi</t>
  </si>
  <si>
    <t>foxce</t>
  </si>
  <si>
    <t>Timotius</t>
  </si>
  <si>
    <t>MisterKing</t>
  </si>
  <si>
    <t>Yoda1980</t>
  </si>
  <si>
    <t>Stephan C.</t>
  </si>
  <si>
    <t>Robert_M</t>
  </si>
  <si>
    <t>Lilith66</t>
  </si>
  <si>
    <t>Tiger53</t>
  </si>
  <si>
    <t>Pokerplayer</t>
  </si>
  <si>
    <t>Spieltag 2 10.10.2021</t>
  </si>
  <si>
    <t>Spieltag 1 26.09.2021</t>
  </si>
  <si>
    <t>Spieltag 3 17.10.2021</t>
  </si>
  <si>
    <t>Spieltag 4 31.10.2021</t>
  </si>
  <si>
    <t>Spieltag 6 28.11.2021</t>
  </si>
  <si>
    <t>Spieltag 7 05.12.2021</t>
  </si>
  <si>
    <t>Spieltag 8 19.12.2021</t>
  </si>
  <si>
    <t xml:space="preserve">Spieltag 24 </t>
  </si>
  <si>
    <t>Thomas Hei.</t>
  </si>
  <si>
    <t>th15</t>
  </si>
  <si>
    <t>2021/2022</t>
  </si>
  <si>
    <t>Spieltag 5 21.11.2021</t>
  </si>
  <si>
    <t>Ralf S.</t>
  </si>
  <si>
    <t>Mondmann4711</t>
  </si>
  <si>
    <t>Spieltag 9 16.01.2022</t>
  </si>
  <si>
    <t>Spieltag 10 30.01.2022</t>
  </si>
  <si>
    <t>Spieltag 11 13.02.2022</t>
  </si>
  <si>
    <t>Spieltag 13 13.03.2022</t>
  </si>
  <si>
    <t>Spieltag 15 10.04.2022</t>
  </si>
  <si>
    <t>Spieltag 17 08.05.2022</t>
  </si>
  <si>
    <t>Spieltag 18 22.05.2022</t>
  </si>
  <si>
    <t>Spieltag 19 29.05.2022</t>
  </si>
  <si>
    <t>Spieltag 20 05.06.2022</t>
  </si>
  <si>
    <t>Spieltag 21 19.06.2022</t>
  </si>
  <si>
    <t>Spieltag 23 10.07.2022</t>
  </si>
  <si>
    <t>PocketM</t>
  </si>
  <si>
    <t>Markus M.</t>
  </si>
  <si>
    <t>Spieltag 22 03.07.2022</t>
  </si>
  <si>
    <t>Spieltag 12 27.02.2022</t>
  </si>
  <si>
    <t>Spieltag 14 27.03.2022</t>
  </si>
  <si>
    <t>Supinda B</t>
  </si>
  <si>
    <t>Choo</t>
  </si>
  <si>
    <t>Ralf G.</t>
  </si>
  <si>
    <t>Schatzi</t>
  </si>
  <si>
    <t>Spieltag 16 17.04.2022</t>
  </si>
  <si>
    <t>Robert K.</t>
  </si>
  <si>
    <t>Insignia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</si>
</sst>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3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6" fillId="0" borderId="7" xfId="2" applyFill="1" applyBorder="1"/>
    <xf numFmtId="0" fontId="8" fillId="6" borderId="0" xfId="1" applyFont="1" applyFill="1" applyBorder="1" applyAlignment="1">
      <alignment horizontal="center" vertical="top" wrapText="1"/>
    </xf>
    <xf numFmtId="0" fontId="8" fillId="6" borderId="0" xfId="1" applyFont="1" applyFill="1" applyBorder="1" applyAlignment="1">
      <alignment horizontal="right" vertical="top" wrapText="1"/>
    </xf>
    <xf numFmtId="0" fontId="8" fillId="6" borderId="0" xfId="1" applyFont="1" applyFill="1" applyBorder="1" applyAlignment="1">
      <alignment horizontal="left" vertical="top" wrapText="1"/>
    </xf>
    <xf numFmtId="0" fontId="7" fillId="6" borderId="0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0" fillId="0" borderId="0" xfId="0" applyBorder="1"/>
    <xf numFmtId="0" fontId="6" fillId="0" borderId="9" xfId="2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" xfId="2" applyFill="1" applyBorder="1"/>
    <xf numFmtId="0" fontId="6" fillId="0" borderId="7" xfId="2" applyFill="1" applyBorder="1"/>
    <xf numFmtId="0" fontId="1" fillId="0" borderId="5" xfId="2" applyFont="1" applyFill="1" applyBorder="1" applyAlignment="1">
      <alignment horizontal="center"/>
    </xf>
    <xf numFmtId="0" fontId="1" fillId="0" borderId="3" xfId="2" applyFont="1" applyFill="1" applyBorder="1"/>
    <xf numFmtId="0" fontId="1" fillId="2" borderId="8" xfId="1" applyFont="1" applyFill="1" applyBorder="1" applyAlignment="1">
      <alignment horizontal="center" vertical="center" wrapText="1"/>
    </xf>
    <xf numFmtId="0" fontId="1" fillId="0" borderId="7" xfId="2" applyFont="1" applyFill="1" applyBorder="1"/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" fillId="0" borderId="1" xfId="2" applyFont="1" applyFill="1" applyBorder="1"/>
    <xf numFmtId="0" fontId="9" fillId="0" borderId="3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0" fillId="0" borderId="7" xfId="1" applyNumberFormat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" fillId="0" borderId="7" xfId="1" applyFont="1" applyFill="1" applyBorder="1"/>
    <xf numFmtId="0" fontId="1" fillId="0" borderId="1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1" fillId="0" borderId="3" xfId="1" applyFont="1" applyFill="1" applyBorder="1"/>
    <xf numFmtId="0" fontId="6" fillId="0" borderId="1" xfId="2" applyFill="1" applyBorder="1"/>
    <xf numFmtId="0" fontId="4" fillId="6" borderId="2" xfId="1" applyFont="1" applyFill="1" applyBorder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AU29" totalsRowShown="0">
  <sortState xmlns:xlrd2="http://schemas.microsoft.com/office/spreadsheetml/2017/richdata2" ref="A4:AU29">
    <sortCondition descending="1" ref="G4"/>
  </sortState>
  <tableColumns count="47">
    <tableColumn id="1" xr3:uid="{00000000-0010-0000-0000-000001000000}" name="Spalte1" dataDxfId="46" dataCellStyle="Standard 2">
      <calculatedColumnFormula>ROW(A4)-3</calculatedColumnFormula>
    </tableColumn>
    <tableColumn id="2" xr3:uid="{00000000-0010-0000-0000-000002000000}" name="Spalte2" dataDxfId="45" dataCellStyle="Standard 3"/>
    <tableColumn id="3" xr3:uid="{00000000-0010-0000-0000-000003000000}" name="Spalte3" dataDxfId="44" dataCellStyle="Standard 3"/>
    <tableColumn id="4" xr3:uid="{00000000-0010-0000-0000-000004000000}" name="Spalte4" dataDxfId="43" dataCellStyle="Standard 2">
      <calculatedColumnFormula>COUNTIF(L4:AU4,"&gt;0")</calculatedColumnFormula>
    </tableColumn>
    <tableColumn id="5" xr3:uid="{00000000-0010-0000-0000-000005000000}" name="Spalte5" dataDxfId="42" dataCellStyle="Standard 2">
      <calculatedColumnFormula>IF(D4&gt;0,F4/D4,0)</calculatedColumnFormula>
    </tableColumn>
    <tableColumn id="6" xr3:uid="{00000000-0010-0000-0000-000006000000}" name="Spalte6" dataDxfId="41" dataCellStyle="Standard 2">
      <calculatedColumnFormula>SUM(L4:AU4)</calculatedColumnFormula>
    </tableColumn>
    <tableColumn id="7" xr3:uid="{00000000-0010-0000-0000-000007000000}" name="Spalte7" dataDxfId="40" dataCellStyle="Standard 2">
      <calculatedColumnFormula>SUMIF(L4:AU4,"&gt;="&amp;LARGE(L4:AU4,$AA$1))-(COUNTIF(L4:AU4,"&gt;="&amp;LARGE(L4:AU4,$AA$1))-$AA$1)*LARGE(L4:AU4,$AA$1)</calculatedColumnFormula>
    </tableColumn>
    <tableColumn id="8" xr3:uid="{00000000-0010-0000-0000-000008000000}" name="Spalte8" dataDxfId="39" dataCellStyle="Standard 2">
      <calculatedColumnFormula>IF($Y$1&gt;3,LARGE(L4:AU4,$AA$1+1),0)</calculatedColumnFormula>
    </tableColumn>
    <tableColumn id="9" xr3:uid="{00000000-0010-0000-0000-000009000000}" name="Spalte9" dataDxfId="38" dataCellStyle="Standard 2"/>
    <tableColumn id="10" xr3:uid="{00000000-0010-0000-0000-00000A000000}" name="Spalte10" dataDxfId="37" dataCellStyle="Standard 2"/>
    <tableColumn id="11" xr3:uid="{00000000-0010-0000-0000-00000B000000}" name="Spalte11" dataDxfId="36" dataCellStyle="Standard 2"/>
    <tableColumn id="12" xr3:uid="{00000000-0010-0000-0000-00000C000000}" name="Spalte12" dataDxfId="35" dataCellStyle="Standard 2"/>
    <tableColumn id="13" xr3:uid="{00000000-0010-0000-0000-00000D000000}" name="Spalte13" dataDxfId="34" dataCellStyle="Standard 2"/>
    <tableColumn id="14" xr3:uid="{00000000-0010-0000-0000-00000E000000}" name="Spalte14" dataDxfId="33" dataCellStyle="Standard 2"/>
    <tableColumn id="15" xr3:uid="{00000000-0010-0000-0000-00000F000000}" name="Spalte15" dataDxfId="32" dataCellStyle="Standard 2"/>
    <tableColumn id="16" xr3:uid="{00000000-0010-0000-0000-000010000000}" name="Spalte16" dataDxfId="31" dataCellStyle="Standard 2"/>
    <tableColumn id="17" xr3:uid="{00000000-0010-0000-0000-000011000000}" name="Spalte17" dataDxfId="30" dataCellStyle="Standard 2"/>
    <tableColumn id="18" xr3:uid="{00000000-0010-0000-0000-000012000000}" name="Spalte18" dataDxfId="29" dataCellStyle="Standard 2"/>
    <tableColumn id="19" xr3:uid="{00000000-0010-0000-0000-000013000000}" name="Spalte19" dataDxfId="28" dataCellStyle="Standard 2"/>
    <tableColumn id="20" xr3:uid="{00000000-0010-0000-0000-000014000000}" name="Spalte20" dataDxfId="27" dataCellStyle="Standard 2"/>
    <tableColumn id="21" xr3:uid="{00000000-0010-0000-0000-000015000000}" name="Spalte21" dataDxfId="26" dataCellStyle="Standard 2"/>
    <tableColumn id="22" xr3:uid="{00000000-0010-0000-0000-000016000000}" name="Spalte22" dataDxfId="25" dataCellStyle="Standard 2"/>
    <tableColumn id="23" xr3:uid="{00000000-0010-0000-0000-000017000000}" name="Spalte23" dataDxfId="24" dataCellStyle="Standard 2"/>
    <tableColumn id="24" xr3:uid="{00000000-0010-0000-0000-000018000000}" name="Spalte24" dataDxfId="23" dataCellStyle="Standard 2"/>
    <tableColumn id="25" xr3:uid="{00000000-0010-0000-0000-000019000000}" name="Spalte25" dataDxfId="22" dataCellStyle="Standard 2"/>
    <tableColumn id="26" xr3:uid="{00000000-0010-0000-0000-00001A000000}" name="Spalte26" dataDxfId="21" dataCellStyle="Standard 2"/>
    <tableColumn id="27" xr3:uid="{00000000-0010-0000-0000-00001B000000}" name="Spalte27" dataDxfId="20" dataCellStyle="Standard 2"/>
    <tableColumn id="28" xr3:uid="{00000000-0010-0000-0000-00001C000000}" name="Spalte28" dataDxfId="19" dataCellStyle="Standard 2"/>
    <tableColumn id="29" xr3:uid="{00000000-0010-0000-0000-00001D000000}" name="Spalte29" dataDxfId="18" dataCellStyle="Standard 2"/>
    <tableColumn id="30" xr3:uid="{00000000-0010-0000-0000-00001E000000}" name="Spalte30" dataDxfId="17" dataCellStyle="Standard 2"/>
    <tableColumn id="31" xr3:uid="{00000000-0010-0000-0000-00001F000000}" name="Spalte31" dataDxfId="16" dataCellStyle="Standard 2"/>
    <tableColumn id="32" xr3:uid="{00000000-0010-0000-0000-000020000000}" name="Spalte32" dataDxfId="15" dataCellStyle="Standard 2"/>
    <tableColumn id="33" xr3:uid="{00000000-0010-0000-0000-000021000000}" name="Spalte33" dataDxfId="14" dataCellStyle="Standard 2"/>
    <tableColumn id="34" xr3:uid="{00000000-0010-0000-0000-000022000000}" name="Spalte34" dataDxfId="13" dataCellStyle="Standard 2"/>
    <tableColumn id="35" xr3:uid="{00000000-0010-0000-0000-000023000000}" name="Spalte35" dataDxfId="12" dataCellStyle="Standard 2"/>
    <tableColumn id="36" xr3:uid="{00000000-0010-0000-0000-000024000000}" name="Spalte36" dataDxfId="11" dataCellStyle="Standard 2"/>
    <tableColumn id="37" xr3:uid="{00000000-0010-0000-0000-000025000000}" name="Spalte37" dataDxfId="10" dataCellStyle="Standard 2"/>
    <tableColumn id="38" xr3:uid="{00000000-0010-0000-0000-000026000000}" name="Spalte38" dataDxfId="9" dataCellStyle="Standard 2"/>
    <tableColumn id="39" xr3:uid="{00000000-0010-0000-0000-000027000000}" name="Spalte39" dataDxfId="8" dataCellStyle="Standard 2"/>
    <tableColumn id="40" xr3:uid="{00000000-0010-0000-0000-000028000000}" name="Spalte40" dataDxfId="7" dataCellStyle="Standard 2"/>
    <tableColumn id="41" xr3:uid="{00000000-0010-0000-0000-000029000000}" name="Spalte41" dataDxfId="6" dataCellStyle="Standard 2"/>
    <tableColumn id="42" xr3:uid="{00000000-0010-0000-0000-00002A000000}" name="Spalte42" dataDxfId="5" dataCellStyle="Standard 2"/>
    <tableColumn id="43" xr3:uid="{00000000-0010-0000-0000-00002B000000}" name="Spalte43" dataDxfId="4" dataCellStyle="Standard 2"/>
    <tableColumn id="44" xr3:uid="{00000000-0010-0000-0000-00002C000000}" name="Spalte44" dataDxfId="3" dataCellStyle="Standard 2"/>
    <tableColumn id="45" xr3:uid="{00000000-0010-0000-0000-00002D000000}" name="Spalte45" dataDxfId="2" dataCellStyle="Standard 2"/>
    <tableColumn id="46" xr3:uid="{00000000-0010-0000-0000-00002E000000}" name="Spalte46" dataDxfId="1" dataCellStyle="Standard 2"/>
    <tableColumn id="47" xr3:uid="{00000000-0010-0000-0000-00002F000000}" name="Spalte47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"/>
  <sheetViews>
    <sheetView tabSelected="1" zoomScaleNormal="100" workbookViewId="0">
      <pane xSplit="11" ySplit="2" topLeftCell="Z4" activePane="bottomRight" state="frozen"/>
      <selection pane="topRight" activeCell="L1" sqref="L1"/>
      <selection pane="bottomLeft" activeCell="A3" sqref="A3"/>
      <selection pane="bottomRight" activeCell="G4" sqref="G4"/>
    </sheetView>
  </sheetViews>
  <sheetFormatPr baseColWidth="10" defaultRowHeight="15" x14ac:dyDescent="0.25"/>
  <cols>
    <col min="2" max="2" width="12.5703125" customWidth="1"/>
    <col min="3" max="3" width="14.85546875" customWidth="1"/>
    <col min="4" max="4" width="0" hidden="1" customWidth="1"/>
    <col min="5" max="5" width="13.28515625" hidden="1" customWidth="1"/>
    <col min="6" max="6" width="12.42578125" customWidth="1"/>
    <col min="7" max="34" width="11.5703125" customWidth="1"/>
    <col min="35" max="46" width="11.5703125" hidden="1" customWidth="1"/>
    <col min="47" max="47" width="0" hidden="1" customWidth="1"/>
  </cols>
  <sheetData>
    <row r="1" spans="1:47" ht="26.25" customHeight="1" thickBot="1" x14ac:dyDescent="0.3">
      <c r="A1" s="16" t="s">
        <v>20</v>
      </c>
      <c r="B1" s="16" t="s">
        <v>21</v>
      </c>
      <c r="C1" s="16" t="s">
        <v>22</v>
      </c>
      <c r="D1" s="17" t="s">
        <v>23</v>
      </c>
      <c r="E1" s="18">
        <v>2017</v>
      </c>
      <c r="F1" s="16" t="s">
        <v>126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62" t="s">
        <v>0</v>
      </c>
      <c r="V1" s="62"/>
      <c r="W1" s="62"/>
      <c r="X1" s="62"/>
      <c r="Y1" s="20">
        <f>COUNTIF(L4:AU4,"&gt;=0")</f>
        <v>17</v>
      </c>
      <c r="Z1" s="21" t="s">
        <v>1</v>
      </c>
      <c r="AA1" s="22">
        <f>ROUND(Y1*75%,0)</f>
        <v>13</v>
      </c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117</v>
      </c>
      <c r="M2" s="3" t="s">
        <v>116</v>
      </c>
      <c r="N2" s="3" t="s">
        <v>118</v>
      </c>
      <c r="O2" s="43" t="s">
        <v>119</v>
      </c>
      <c r="P2" s="43" t="s">
        <v>127</v>
      </c>
      <c r="Q2" s="43" t="s">
        <v>120</v>
      </c>
      <c r="R2" s="43" t="s">
        <v>121</v>
      </c>
      <c r="S2" s="43" t="s">
        <v>122</v>
      </c>
      <c r="T2" s="45" t="s">
        <v>130</v>
      </c>
      <c r="U2" s="46" t="s">
        <v>131</v>
      </c>
      <c r="V2" s="43" t="s">
        <v>132</v>
      </c>
      <c r="W2" s="43" t="s">
        <v>144</v>
      </c>
      <c r="X2" s="43" t="s">
        <v>133</v>
      </c>
      <c r="Y2" s="43" t="s">
        <v>145</v>
      </c>
      <c r="Z2" s="43" t="s">
        <v>134</v>
      </c>
      <c r="AA2" s="43" t="s">
        <v>150</v>
      </c>
      <c r="AB2" s="43" t="s">
        <v>135</v>
      </c>
      <c r="AC2" s="43" t="s">
        <v>136</v>
      </c>
      <c r="AD2" s="43" t="s">
        <v>137</v>
      </c>
      <c r="AE2" s="43" t="s">
        <v>138</v>
      </c>
      <c r="AF2" s="43" t="s">
        <v>139</v>
      </c>
      <c r="AG2" s="43" t="s">
        <v>143</v>
      </c>
      <c r="AH2" s="43" t="s">
        <v>140</v>
      </c>
      <c r="AI2" s="43" t="s">
        <v>123</v>
      </c>
      <c r="AJ2" s="43" t="s">
        <v>84</v>
      </c>
      <c r="AK2" s="43" t="s">
        <v>85</v>
      </c>
      <c r="AL2" s="43" t="s">
        <v>86</v>
      </c>
      <c r="AM2" s="43" t="s">
        <v>87</v>
      </c>
      <c r="AN2" s="43" t="s">
        <v>88</v>
      </c>
      <c r="AO2" s="43" t="s">
        <v>89</v>
      </c>
      <c r="AP2" s="43" t="s">
        <v>90</v>
      </c>
      <c r="AQ2" s="43" t="s">
        <v>91</v>
      </c>
      <c r="AR2" s="43" t="s">
        <v>92</v>
      </c>
      <c r="AS2" s="43" t="s">
        <v>93</v>
      </c>
      <c r="AT2" s="43" t="s">
        <v>94</v>
      </c>
      <c r="AU2" s="43" t="s">
        <v>95</v>
      </c>
    </row>
    <row r="3" spans="1:47" ht="15.75" hidden="1" thickBot="1" x14ac:dyDescent="0.3">
      <c r="A3" s="23" t="s">
        <v>27</v>
      </c>
      <c r="B3" s="15" t="s">
        <v>28</v>
      </c>
      <c r="C3" s="27" t="s">
        <v>29</v>
      </c>
      <c r="D3" s="14" t="s">
        <v>30</v>
      </c>
      <c r="E3" s="9" t="s">
        <v>31</v>
      </c>
      <c r="F3" s="10" t="s">
        <v>32</v>
      </c>
      <c r="G3" s="10" t="s">
        <v>33</v>
      </c>
      <c r="H3" s="7" t="s">
        <v>34</v>
      </c>
      <c r="I3" s="11" t="s">
        <v>35</v>
      </c>
      <c r="J3" s="13" t="s">
        <v>36</v>
      </c>
      <c r="K3" s="12" t="s">
        <v>37</v>
      </c>
      <c r="L3" s="8" t="s">
        <v>38</v>
      </c>
      <c r="M3" s="8" t="s">
        <v>39</v>
      </c>
      <c r="N3" s="11" t="s">
        <v>40</v>
      </c>
      <c r="O3" s="8" t="s">
        <v>41</v>
      </c>
      <c r="P3" s="11" t="s">
        <v>42</v>
      </c>
      <c r="Q3" s="8" t="s">
        <v>43</v>
      </c>
      <c r="R3" s="8" t="s">
        <v>44</v>
      </c>
      <c r="S3" s="25" t="s">
        <v>45</v>
      </c>
      <c r="T3" s="8" t="s">
        <v>46</v>
      </c>
      <c r="U3" s="8" t="s">
        <v>47</v>
      </c>
      <c r="V3" s="8" t="s">
        <v>48</v>
      </c>
      <c r="W3" s="8" t="s">
        <v>49</v>
      </c>
      <c r="X3" s="13" t="s">
        <v>50</v>
      </c>
      <c r="Y3" s="8" t="s">
        <v>51</v>
      </c>
      <c r="Z3" s="13" t="s">
        <v>52</v>
      </c>
      <c r="AA3" s="8" t="s">
        <v>53</v>
      </c>
      <c r="AB3" s="8" t="s">
        <v>54</v>
      </c>
      <c r="AC3" s="8" t="s">
        <v>55</v>
      </c>
      <c r="AD3" s="8" t="s">
        <v>56</v>
      </c>
      <c r="AE3" s="25" t="s">
        <v>57</v>
      </c>
      <c r="AF3" s="25" t="s">
        <v>58</v>
      </c>
      <c r="AG3" s="8" t="s">
        <v>59</v>
      </c>
      <c r="AH3" s="8" t="s">
        <v>60</v>
      </c>
      <c r="AI3" s="24" t="s">
        <v>61</v>
      </c>
      <c r="AJ3" s="8" t="s">
        <v>62</v>
      </c>
      <c r="AK3" s="8" t="s">
        <v>63</v>
      </c>
      <c r="AL3" s="8" t="s">
        <v>64</v>
      </c>
      <c r="AM3" s="8" t="s">
        <v>65</v>
      </c>
      <c r="AN3" s="8" t="s">
        <v>66</v>
      </c>
      <c r="AO3" s="25" t="s">
        <v>67</v>
      </c>
      <c r="AP3" s="24" t="s">
        <v>68</v>
      </c>
      <c r="AQ3" s="25" t="s">
        <v>69</v>
      </c>
      <c r="AR3" s="8" t="s">
        <v>70</v>
      </c>
      <c r="AS3" s="8" t="s">
        <v>71</v>
      </c>
      <c r="AT3" s="8" t="s">
        <v>72</v>
      </c>
      <c r="AU3" s="8" t="s">
        <v>73</v>
      </c>
    </row>
    <row r="4" spans="1:47" x14ac:dyDescent="0.25">
      <c r="A4" s="37">
        <f t="shared" ref="A4:A29" si="0">ROW(A4)-3</f>
        <v>1</v>
      </c>
      <c r="B4" s="56" t="s">
        <v>76</v>
      </c>
      <c r="C4" s="49" t="s">
        <v>115</v>
      </c>
      <c r="D4" s="36">
        <f t="shared" ref="D4:D29" si="1">COUNTIF(L4:AU4,"&gt;0")</f>
        <v>17</v>
      </c>
      <c r="E4" s="31">
        <f t="shared" ref="E4:E29" si="2">IF(D4&gt;0,F4/D4,0)</f>
        <v>10.529411764705882</v>
      </c>
      <c r="F4" s="32">
        <f t="shared" ref="F4:F29" si="3">SUM(L4:AU4)</f>
        <v>179</v>
      </c>
      <c r="G4" s="32">
        <f t="shared" ref="G4:G29" si="4">SUMIF(L4:AU4,"&gt;="&amp;LARGE(L4:AU4,$AA$1))-(COUNTIF(L4:AU4,"&gt;="&amp;LARGE(L4:AU4,$AA$1))-$AA$1)*LARGE(L4:AU4,$AA$1)</f>
        <v>175</v>
      </c>
      <c r="H4" s="28">
        <f t="shared" ref="H4:H29" si="5">IF($Y$1&gt;3,LARGE(L4:AU4,$AA$1+1),0)</f>
        <v>1</v>
      </c>
      <c r="I4" s="33">
        <v>4</v>
      </c>
      <c r="J4" s="35">
        <v>2</v>
      </c>
      <c r="K4" s="34">
        <v>1</v>
      </c>
      <c r="L4" s="29">
        <v>12</v>
      </c>
      <c r="M4" s="29">
        <v>1</v>
      </c>
      <c r="N4" s="29">
        <v>7</v>
      </c>
      <c r="O4" s="29">
        <v>1</v>
      </c>
      <c r="P4" s="29">
        <v>1</v>
      </c>
      <c r="Q4" s="29">
        <v>17</v>
      </c>
      <c r="R4" s="29">
        <v>21</v>
      </c>
      <c r="S4" s="29">
        <v>3</v>
      </c>
      <c r="T4" s="29">
        <v>18</v>
      </c>
      <c r="U4" s="29">
        <v>2</v>
      </c>
      <c r="V4" s="29">
        <v>18</v>
      </c>
      <c r="W4" s="51">
        <v>9</v>
      </c>
      <c r="X4" s="29">
        <v>16</v>
      </c>
      <c r="Y4" s="29">
        <v>1</v>
      </c>
      <c r="Z4" s="29">
        <v>20</v>
      </c>
      <c r="AA4" s="29">
        <v>16</v>
      </c>
      <c r="AB4" s="29">
        <v>16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1:47" x14ac:dyDescent="0.25">
      <c r="A5" s="37">
        <f t="shared" si="0"/>
        <v>2</v>
      </c>
      <c r="B5" s="44" t="s">
        <v>80</v>
      </c>
      <c r="C5" s="30" t="s">
        <v>105</v>
      </c>
      <c r="D5" s="36">
        <f t="shared" si="1"/>
        <v>17</v>
      </c>
      <c r="E5" s="31">
        <f t="shared" si="2"/>
        <v>10.294117647058824</v>
      </c>
      <c r="F5" s="32">
        <f t="shared" si="3"/>
        <v>175</v>
      </c>
      <c r="G5" s="32">
        <f t="shared" si="4"/>
        <v>152</v>
      </c>
      <c r="H5" s="28">
        <f t="shared" si="5"/>
        <v>7</v>
      </c>
      <c r="I5" s="33">
        <v>0</v>
      </c>
      <c r="J5" s="35">
        <v>2</v>
      </c>
      <c r="K5" s="34">
        <v>2</v>
      </c>
      <c r="L5" s="29">
        <v>11</v>
      </c>
      <c r="M5" s="29">
        <v>11</v>
      </c>
      <c r="N5" s="29">
        <v>9</v>
      </c>
      <c r="O5" s="29">
        <v>14</v>
      </c>
      <c r="P5" s="29">
        <v>15</v>
      </c>
      <c r="Q5" s="29">
        <v>11</v>
      </c>
      <c r="R5" s="29">
        <v>9</v>
      </c>
      <c r="S5" s="29">
        <v>12</v>
      </c>
      <c r="T5" s="29">
        <v>9</v>
      </c>
      <c r="U5" s="29">
        <v>7</v>
      </c>
      <c r="V5" s="29">
        <v>16</v>
      </c>
      <c r="W5" s="52">
        <v>6</v>
      </c>
      <c r="X5" s="29">
        <v>7</v>
      </c>
      <c r="Y5" s="29">
        <v>14</v>
      </c>
      <c r="Z5" s="29">
        <v>14</v>
      </c>
      <c r="AA5" s="29">
        <v>4</v>
      </c>
      <c r="AB5" s="29">
        <v>6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x14ac:dyDescent="0.25">
      <c r="A6" s="37">
        <f t="shared" si="0"/>
        <v>3</v>
      </c>
      <c r="B6" s="44" t="s">
        <v>79</v>
      </c>
      <c r="C6" s="41" t="s">
        <v>77</v>
      </c>
      <c r="D6" s="36">
        <f t="shared" si="1"/>
        <v>17</v>
      </c>
      <c r="E6" s="31">
        <f t="shared" si="2"/>
        <v>9.2941176470588243</v>
      </c>
      <c r="F6" s="32">
        <f t="shared" si="3"/>
        <v>158</v>
      </c>
      <c r="G6" s="32">
        <f t="shared" si="4"/>
        <v>149</v>
      </c>
      <c r="H6" s="28">
        <f t="shared" si="5"/>
        <v>5</v>
      </c>
      <c r="I6" s="33">
        <v>0</v>
      </c>
      <c r="J6" s="35">
        <v>2</v>
      </c>
      <c r="K6" s="34">
        <v>3</v>
      </c>
      <c r="L6" s="29">
        <v>18</v>
      </c>
      <c r="M6" s="29">
        <v>14</v>
      </c>
      <c r="N6" s="29">
        <v>14</v>
      </c>
      <c r="O6" s="29">
        <v>10</v>
      </c>
      <c r="P6" s="29">
        <v>6</v>
      </c>
      <c r="Q6" s="29">
        <v>5</v>
      </c>
      <c r="R6" s="29">
        <v>19</v>
      </c>
      <c r="S6" s="29">
        <v>7</v>
      </c>
      <c r="T6" s="29">
        <v>12</v>
      </c>
      <c r="U6" s="29">
        <v>1</v>
      </c>
      <c r="V6" s="29">
        <v>5</v>
      </c>
      <c r="W6" s="52">
        <v>5</v>
      </c>
      <c r="X6" s="29">
        <v>1</v>
      </c>
      <c r="Y6" s="29">
        <v>2</v>
      </c>
      <c r="Z6" s="29">
        <v>13</v>
      </c>
      <c r="AA6" s="29">
        <v>12</v>
      </c>
      <c r="AB6" s="29">
        <v>14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x14ac:dyDescent="0.25">
      <c r="A7" s="37">
        <f t="shared" si="0"/>
        <v>4</v>
      </c>
      <c r="B7" s="40" t="s">
        <v>17</v>
      </c>
      <c r="C7" s="41" t="s">
        <v>103</v>
      </c>
      <c r="D7" s="36">
        <f t="shared" si="1"/>
        <v>16</v>
      </c>
      <c r="E7" s="31">
        <f t="shared" si="2"/>
        <v>9.5625</v>
      </c>
      <c r="F7" s="32">
        <f t="shared" si="3"/>
        <v>153</v>
      </c>
      <c r="G7" s="32">
        <f t="shared" si="4"/>
        <v>148</v>
      </c>
      <c r="H7" s="28">
        <f t="shared" si="5"/>
        <v>2</v>
      </c>
      <c r="I7" s="33">
        <v>0</v>
      </c>
      <c r="J7" s="35">
        <v>2</v>
      </c>
      <c r="K7" s="34">
        <v>2</v>
      </c>
      <c r="L7" s="29">
        <v>14</v>
      </c>
      <c r="M7" s="29">
        <v>2</v>
      </c>
      <c r="N7" s="29">
        <v>1</v>
      </c>
      <c r="O7" s="29">
        <v>4</v>
      </c>
      <c r="P7" s="29">
        <v>17</v>
      </c>
      <c r="Q7" s="29">
        <v>13</v>
      </c>
      <c r="R7" s="29">
        <v>15</v>
      </c>
      <c r="S7" s="29">
        <v>14</v>
      </c>
      <c r="T7" s="29">
        <v>10</v>
      </c>
      <c r="U7" s="29">
        <v>8</v>
      </c>
      <c r="V7" s="29">
        <v>14</v>
      </c>
      <c r="W7" s="52">
        <v>15</v>
      </c>
      <c r="X7" s="29">
        <v>2</v>
      </c>
      <c r="Y7" s="29">
        <v>17</v>
      </c>
      <c r="Z7" s="29">
        <v>5</v>
      </c>
      <c r="AA7" s="29">
        <v>2</v>
      </c>
      <c r="AB7" s="29">
        <v>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7" x14ac:dyDescent="0.25">
      <c r="A8" s="37">
        <f t="shared" si="0"/>
        <v>5</v>
      </c>
      <c r="B8" s="44" t="s">
        <v>111</v>
      </c>
      <c r="C8" s="41" t="s">
        <v>107</v>
      </c>
      <c r="D8" s="36">
        <f t="shared" si="1"/>
        <v>13</v>
      </c>
      <c r="E8" s="31">
        <f t="shared" si="2"/>
        <v>10.76923076923077</v>
      </c>
      <c r="F8" s="32">
        <f t="shared" si="3"/>
        <v>140</v>
      </c>
      <c r="G8" s="32">
        <f t="shared" si="4"/>
        <v>140</v>
      </c>
      <c r="H8" s="28">
        <f t="shared" si="5"/>
        <v>0</v>
      </c>
      <c r="I8" s="33">
        <v>1</v>
      </c>
      <c r="J8" s="35">
        <v>1</v>
      </c>
      <c r="K8" s="34">
        <v>2</v>
      </c>
      <c r="L8" s="47">
        <v>22</v>
      </c>
      <c r="M8" s="47">
        <v>6</v>
      </c>
      <c r="N8" s="47">
        <v>4</v>
      </c>
      <c r="O8" s="47">
        <v>0</v>
      </c>
      <c r="P8" s="47">
        <v>13</v>
      </c>
      <c r="Q8" s="47">
        <v>9</v>
      </c>
      <c r="R8" s="47">
        <v>0</v>
      </c>
      <c r="S8" s="47">
        <v>0</v>
      </c>
      <c r="T8" s="47">
        <v>3</v>
      </c>
      <c r="U8" s="47">
        <v>14</v>
      </c>
      <c r="V8" s="47">
        <v>12</v>
      </c>
      <c r="W8" s="52">
        <v>12</v>
      </c>
      <c r="X8" s="47">
        <v>18</v>
      </c>
      <c r="Y8" s="47">
        <v>8</v>
      </c>
      <c r="Z8" s="47">
        <v>7</v>
      </c>
      <c r="AA8" s="47">
        <v>0</v>
      </c>
      <c r="AB8" s="47">
        <v>12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</row>
    <row r="9" spans="1:47" x14ac:dyDescent="0.25">
      <c r="A9" s="37">
        <f t="shared" si="0"/>
        <v>6</v>
      </c>
      <c r="B9" s="40" t="s">
        <v>24</v>
      </c>
      <c r="C9" s="38" t="s">
        <v>19</v>
      </c>
      <c r="D9" s="36">
        <f t="shared" si="1"/>
        <v>17</v>
      </c>
      <c r="E9" s="31">
        <f t="shared" si="2"/>
        <v>9.4705882352941178</v>
      </c>
      <c r="F9" s="32">
        <f t="shared" si="3"/>
        <v>161</v>
      </c>
      <c r="G9" s="32">
        <f t="shared" si="4"/>
        <v>139</v>
      </c>
      <c r="H9" s="28">
        <f t="shared" si="5"/>
        <v>7</v>
      </c>
      <c r="I9" s="33">
        <v>0</v>
      </c>
      <c r="J9" s="35">
        <v>0</v>
      </c>
      <c r="K9" s="34">
        <v>1</v>
      </c>
      <c r="L9" s="29">
        <v>6</v>
      </c>
      <c r="M9" s="29">
        <v>7</v>
      </c>
      <c r="N9" s="29">
        <v>6</v>
      </c>
      <c r="O9" s="29">
        <v>3</v>
      </c>
      <c r="P9" s="29">
        <v>11</v>
      </c>
      <c r="Q9" s="29">
        <v>12</v>
      </c>
      <c r="R9" s="29">
        <v>14</v>
      </c>
      <c r="S9" s="29">
        <v>9</v>
      </c>
      <c r="T9" s="29">
        <v>8</v>
      </c>
      <c r="U9" s="29">
        <v>12</v>
      </c>
      <c r="V9" s="29">
        <v>10</v>
      </c>
      <c r="W9" s="52">
        <v>11</v>
      </c>
      <c r="X9" s="29">
        <v>10</v>
      </c>
      <c r="Y9" s="29">
        <v>7</v>
      </c>
      <c r="Z9" s="29">
        <v>11</v>
      </c>
      <c r="AA9" s="29">
        <v>14</v>
      </c>
      <c r="AB9" s="29">
        <v>10</v>
      </c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47" x14ac:dyDescent="0.25">
      <c r="A10" s="37">
        <f t="shared" si="0"/>
        <v>7</v>
      </c>
      <c r="B10" s="61" t="s">
        <v>18</v>
      </c>
      <c r="C10" s="48" t="s">
        <v>109</v>
      </c>
      <c r="D10" s="36">
        <f t="shared" si="1"/>
        <v>15</v>
      </c>
      <c r="E10" s="31">
        <f t="shared" si="2"/>
        <v>9.1333333333333329</v>
      </c>
      <c r="F10" s="32">
        <f t="shared" si="3"/>
        <v>137</v>
      </c>
      <c r="G10" s="32">
        <f t="shared" si="4"/>
        <v>133</v>
      </c>
      <c r="H10" s="28">
        <f t="shared" si="5"/>
        <v>2</v>
      </c>
      <c r="I10" s="33">
        <v>0</v>
      </c>
      <c r="J10" s="35">
        <v>2</v>
      </c>
      <c r="K10" s="34">
        <v>0</v>
      </c>
      <c r="L10" s="29">
        <v>20</v>
      </c>
      <c r="M10" s="29">
        <v>5</v>
      </c>
      <c r="N10" s="29">
        <v>5</v>
      </c>
      <c r="O10" s="29">
        <v>2</v>
      </c>
      <c r="P10" s="29">
        <v>10</v>
      </c>
      <c r="Q10" s="29">
        <v>0</v>
      </c>
      <c r="R10" s="29">
        <v>12</v>
      </c>
      <c r="S10" s="29">
        <v>10</v>
      </c>
      <c r="T10" s="29">
        <v>14</v>
      </c>
      <c r="U10" s="29">
        <v>16</v>
      </c>
      <c r="V10" s="29">
        <v>8</v>
      </c>
      <c r="W10" s="52">
        <v>2</v>
      </c>
      <c r="X10" s="29">
        <v>11</v>
      </c>
      <c r="Y10" s="29">
        <v>10</v>
      </c>
      <c r="Z10" s="29">
        <v>0</v>
      </c>
      <c r="AA10" s="29">
        <v>3</v>
      </c>
      <c r="AB10" s="29">
        <v>9</v>
      </c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 x14ac:dyDescent="0.25">
      <c r="A11" s="37">
        <f t="shared" si="0"/>
        <v>8</v>
      </c>
      <c r="B11" s="42" t="s">
        <v>99</v>
      </c>
      <c r="C11" s="41" t="s">
        <v>104</v>
      </c>
      <c r="D11" s="36">
        <f t="shared" si="1"/>
        <v>17</v>
      </c>
      <c r="E11" s="31">
        <f t="shared" si="2"/>
        <v>8.5294117647058822</v>
      </c>
      <c r="F11" s="32">
        <f t="shared" si="3"/>
        <v>145</v>
      </c>
      <c r="G11" s="32">
        <f t="shared" si="4"/>
        <v>132</v>
      </c>
      <c r="H11" s="28">
        <f t="shared" si="5"/>
        <v>4</v>
      </c>
      <c r="I11" s="33">
        <v>0</v>
      </c>
      <c r="J11" s="35">
        <v>1</v>
      </c>
      <c r="K11" s="34">
        <v>2</v>
      </c>
      <c r="L11" s="29">
        <v>16</v>
      </c>
      <c r="M11" s="29">
        <v>3</v>
      </c>
      <c r="N11" s="29">
        <v>16</v>
      </c>
      <c r="O11" s="29">
        <v>8</v>
      </c>
      <c r="P11" s="29">
        <v>7</v>
      </c>
      <c r="Q11" s="29">
        <v>15</v>
      </c>
      <c r="R11" s="29">
        <v>4</v>
      </c>
      <c r="S11" s="29">
        <v>8</v>
      </c>
      <c r="T11" s="29">
        <v>2</v>
      </c>
      <c r="U11" s="29">
        <v>4</v>
      </c>
      <c r="V11" s="29">
        <v>6</v>
      </c>
      <c r="W11" s="52">
        <v>17</v>
      </c>
      <c r="X11" s="29">
        <v>8</v>
      </c>
      <c r="Y11" s="29">
        <v>9</v>
      </c>
      <c r="Z11" s="29">
        <v>6</v>
      </c>
      <c r="AA11" s="29">
        <v>8</v>
      </c>
      <c r="AB11" s="29">
        <v>8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47" x14ac:dyDescent="0.25">
      <c r="A12" s="37">
        <f t="shared" si="0"/>
        <v>9</v>
      </c>
      <c r="B12" s="60" t="s">
        <v>75</v>
      </c>
      <c r="C12" s="30" t="s">
        <v>74</v>
      </c>
      <c r="D12" s="36">
        <f t="shared" si="1"/>
        <v>17</v>
      </c>
      <c r="E12" s="31">
        <f t="shared" si="2"/>
        <v>8.3529411764705888</v>
      </c>
      <c r="F12" s="32">
        <f t="shared" si="3"/>
        <v>142</v>
      </c>
      <c r="G12" s="32">
        <f t="shared" si="4"/>
        <v>132</v>
      </c>
      <c r="H12" s="28">
        <f t="shared" si="5"/>
        <v>4</v>
      </c>
      <c r="I12" s="33">
        <v>0</v>
      </c>
      <c r="J12" s="35">
        <v>1</v>
      </c>
      <c r="K12" s="34">
        <v>0</v>
      </c>
      <c r="L12" s="29">
        <v>15</v>
      </c>
      <c r="M12" s="29">
        <v>10</v>
      </c>
      <c r="N12" s="29">
        <v>10</v>
      </c>
      <c r="O12" s="29">
        <v>7</v>
      </c>
      <c r="P12" s="29">
        <v>4</v>
      </c>
      <c r="Q12" s="29">
        <v>1</v>
      </c>
      <c r="R12" s="29">
        <v>13</v>
      </c>
      <c r="S12" s="29">
        <v>6</v>
      </c>
      <c r="T12" s="29">
        <v>1</v>
      </c>
      <c r="U12" s="29">
        <v>9</v>
      </c>
      <c r="V12" s="29">
        <v>9</v>
      </c>
      <c r="W12" s="52">
        <v>19</v>
      </c>
      <c r="X12" s="29">
        <v>14</v>
      </c>
      <c r="Y12" s="29">
        <v>6</v>
      </c>
      <c r="Z12" s="29">
        <v>4</v>
      </c>
      <c r="AA12" s="29">
        <v>7</v>
      </c>
      <c r="AB12" s="29">
        <v>7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47" x14ac:dyDescent="0.25">
      <c r="A13" s="37">
        <f t="shared" si="0"/>
        <v>10</v>
      </c>
      <c r="B13" s="39" t="s">
        <v>26</v>
      </c>
      <c r="C13" s="59" t="s">
        <v>25</v>
      </c>
      <c r="D13" s="36">
        <f t="shared" si="1"/>
        <v>17</v>
      </c>
      <c r="E13" s="31">
        <f t="shared" si="2"/>
        <v>8.3529411764705888</v>
      </c>
      <c r="F13" s="32">
        <f t="shared" si="3"/>
        <v>142</v>
      </c>
      <c r="G13" s="32">
        <f t="shared" si="4"/>
        <v>129</v>
      </c>
      <c r="H13" s="28">
        <f t="shared" si="5"/>
        <v>5</v>
      </c>
      <c r="I13" s="33">
        <v>1</v>
      </c>
      <c r="J13" s="35">
        <v>0</v>
      </c>
      <c r="K13" s="34">
        <v>0</v>
      </c>
      <c r="L13" s="29">
        <v>2</v>
      </c>
      <c r="M13" s="29">
        <v>12</v>
      </c>
      <c r="N13" s="29">
        <v>12</v>
      </c>
      <c r="O13" s="29">
        <v>9</v>
      </c>
      <c r="P13" s="29">
        <v>5</v>
      </c>
      <c r="Q13" s="29">
        <v>19</v>
      </c>
      <c r="R13" s="29">
        <v>6</v>
      </c>
      <c r="S13" s="29">
        <v>2</v>
      </c>
      <c r="T13" s="29">
        <v>7</v>
      </c>
      <c r="U13" s="29">
        <v>10</v>
      </c>
      <c r="V13" s="29">
        <v>7</v>
      </c>
      <c r="W13" s="52">
        <v>4</v>
      </c>
      <c r="X13" s="29">
        <v>9</v>
      </c>
      <c r="Y13" s="29">
        <v>12</v>
      </c>
      <c r="Z13" s="29">
        <v>12</v>
      </c>
      <c r="AA13" s="29">
        <v>9</v>
      </c>
      <c r="AB13" s="29">
        <v>5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47" x14ac:dyDescent="0.25">
      <c r="A14" s="37">
        <f t="shared" si="0"/>
        <v>11</v>
      </c>
      <c r="B14" s="50" t="s">
        <v>78</v>
      </c>
      <c r="C14" s="41" t="s">
        <v>113</v>
      </c>
      <c r="D14" s="36">
        <f t="shared" si="1"/>
        <v>12</v>
      </c>
      <c r="E14" s="31">
        <f t="shared" si="2"/>
        <v>10.083333333333334</v>
      </c>
      <c r="F14" s="32">
        <f t="shared" si="3"/>
        <v>121</v>
      </c>
      <c r="G14" s="32">
        <f t="shared" si="4"/>
        <v>121</v>
      </c>
      <c r="H14" s="28">
        <f t="shared" si="5"/>
        <v>0</v>
      </c>
      <c r="I14" s="33">
        <v>1</v>
      </c>
      <c r="J14" s="35">
        <v>1</v>
      </c>
      <c r="K14" s="34">
        <v>0</v>
      </c>
      <c r="L14" s="29">
        <v>8</v>
      </c>
      <c r="M14" s="29">
        <v>0</v>
      </c>
      <c r="N14" s="29">
        <v>0</v>
      </c>
      <c r="O14" s="29">
        <v>0</v>
      </c>
      <c r="P14" s="29">
        <v>0</v>
      </c>
      <c r="Q14" s="29">
        <v>10</v>
      </c>
      <c r="R14" s="29">
        <v>3</v>
      </c>
      <c r="S14" s="29">
        <v>5</v>
      </c>
      <c r="T14" s="29">
        <v>16</v>
      </c>
      <c r="U14" s="29">
        <v>11</v>
      </c>
      <c r="V14" s="29">
        <v>2</v>
      </c>
      <c r="W14" s="52">
        <v>3</v>
      </c>
      <c r="X14" s="29">
        <v>12</v>
      </c>
      <c r="Y14" s="29">
        <v>15</v>
      </c>
      <c r="Z14" s="29">
        <v>18</v>
      </c>
      <c r="AA14" s="29">
        <v>18</v>
      </c>
      <c r="AB14" s="29">
        <v>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47" x14ac:dyDescent="0.25">
      <c r="A15" s="37">
        <f t="shared" si="0"/>
        <v>12</v>
      </c>
      <c r="B15" s="39" t="s">
        <v>14</v>
      </c>
      <c r="C15" s="41" t="s">
        <v>102</v>
      </c>
      <c r="D15" s="36">
        <f t="shared" si="1"/>
        <v>14</v>
      </c>
      <c r="E15" s="31">
        <f t="shared" si="2"/>
        <v>8</v>
      </c>
      <c r="F15" s="32">
        <f t="shared" si="3"/>
        <v>112</v>
      </c>
      <c r="G15" s="32">
        <f t="shared" si="4"/>
        <v>111</v>
      </c>
      <c r="H15" s="28">
        <f t="shared" si="5"/>
        <v>1</v>
      </c>
      <c r="I15" s="33">
        <v>1</v>
      </c>
      <c r="J15" s="35">
        <v>0</v>
      </c>
      <c r="K15" s="34">
        <v>1</v>
      </c>
      <c r="L15" s="29">
        <v>3</v>
      </c>
      <c r="M15" s="29">
        <v>8</v>
      </c>
      <c r="N15" s="29">
        <v>11</v>
      </c>
      <c r="O15" s="29">
        <v>5</v>
      </c>
      <c r="P15" s="29">
        <v>2</v>
      </c>
      <c r="Q15" s="29">
        <v>8</v>
      </c>
      <c r="R15" s="29">
        <v>17</v>
      </c>
      <c r="S15" s="29">
        <v>0</v>
      </c>
      <c r="T15" s="29">
        <v>0</v>
      </c>
      <c r="U15" s="29">
        <v>18</v>
      </c>
      <c r="V15" s="29">
        <v>3</v>
      </c>
      <c r="W15" s="52">
        <v>13</v>
      </c>
      <c r="X15" s="29">
        <v>3</v>
      </c>
      <c r="Y15" s="29">
        <v>11</v>
      </c>
      <c r="Z15" s="29">
        <v>9</v>
      </c>
      <c r="AA15" s="29">
        <v>0</v>
      </c>
      <c r="AB15" s="29">
        <v>1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 x14ac:dyDescent="0.25">
      <c r="A16" s="37">
        <f t="shared" si="0"/>
        <v>13</v>
      </c>
      <c r="B16" s="39" t="s">
        <v>15</v>
      </c>
      <c r="C16" s="38" t="s">
        <v>13</v>
      </c>
      <c r="D16" s="36">
        <f t="shared" si="1"/>
        <v>17</v>
      </c>
      <c r="E16" s="31">
        <f t="shared" si="2"/>
        <v>7.1764705882352944</v>
      </c>
      <c r="F16" s="32">
        <f t="shared" si="3"/>
        <v>122</v>
      </c>
      <c r="G16" s="32">
        <f t="shared" si="4"/>
        <v>110</v>
      </c>
      <c r="H16" s="28">
        <f t="shared" si="5"/>
        <v>4</v>
      </c>
      <c r="I16" s="33">
        <v>1</v>
      </c>
      <c r="J16" s="35">
        <v>1</v>
      </c>
      <c r="K16" s="34">
        <v>1</v>
      </c>
      <c r="L16" s="29">
        <v>4</v>
      </c>
      <c r="M16" s="29">
        <v>9</v>
      </c>
      <c r="N16" s="29">
        <v>18</v>
      </c>
      <c r="O16" s="29">
        <v>12</v>
      </c>
      <c r="P16" s="29">
        <v>3</v>
      </c>
      <c r="Q16" s="29">
        <v>4</v>
      </c>
      <c r="R16" s="29">
        <v>5</v>
      </c>
      <c r="S16" s="29">
        <v>4</v>
      </c>
      <c r="T16" s="29">
        <v>4</v>
      </c>
      <c r="U16" s="29">
        <v>5</v>
      </c>
      <c r="V16" s="29">
        <v>11</v>
      </c>
      <c r="W16" s="52">
        <v>8</v>
      </c>
      <c r="X16" s="29">
        <v>5</v>
      </c>
      <c r="Y16" s="29">
        <v>19</v>
      </c>
      <c r="Z16" s="29">
        <v>1</v>
      </c>
      <c r="AA16" s="29">
        <v>6</v>
      </c>
      <c r="AB16" s="29">
        <v>4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1:47" x14ac:dyDescent="0.25">
      <c r="A17" s="37">
        <f t="shared" si="0"/>
        <v>14</v>
      </c>
      <c r="B17" s="50" t="s">
        <v>82</v>
      </c>
      <c r="C17" s="48" t="s">
        <v>83</v>
      </c>
      <c r="D17" s="36">
        <f t="shared" si="1"/>
        <v>14</v>
      </c>
      <c r="E17" s="31">
        <f t="shared" si="2"/>
        <v>6.4285714285714288</v>
      </c>
      <c r="F17" s="32">
        <f t="shared" si="3"/>
        <v>90</v>
      </c>
      <c r="G17" s="32">
        <f t="shared" si="4"/>
        <v>89</v>
      </c>
      <c r="H17" s="28">
        <f t="shared" si="5"/>
        <v>1</v>
      </c>
      <c r="I17" s="33">
        <v>1</v>
      </c>
      <c r="J17" s="35">
        <v>0</v>
      </c>
      <c r="K17" s="34">
        <v>0</v>
      </c>
      <c r="L17" s="29">
        <v>0</v>
      </c>
      <c r="M17" s="29">
        <v>18</v>
      </c>
      <c r="N17" s="29">
        <v>3</v>
      </c>
      <c r="O17" s="29">
        <v>0</v>
      </c>
      <c r="P17" s="29">
        <v>8</v>
      </c>
      <c r="Q17" s="29">
        <v>7</v>
      </c>
      <c r="R17" s="29">
        <v>8</v>
      </c>
      <c r="S17" s="29">
        <v>1</v>
      </c>
      <c r="T17" s="29">
        <v>5</v>
      </c>
      <c r="U17" s="29">
        <v>3</v>
      </c>
      <c r="V17" s="29">
        <v>4</v>
      </c>
      <c r="W17" s="52">
        <v>10</v>
      </c>
      <c r="X17" s="29">
        <v>6</v>
      </c>
      <c r="Y17" s="29">
        <v>4</v>
      </c>
      <c r="Z17" s="29">
        <v>10</v>
      </c>
      <c r="AA17" s="29">
        <v>0</v>
      </c>
      <c r="AB17" s="29">
        <v>3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1:47" x14ac:dyDescent="0.25">
      <c r="A18" s="37">
        <f t="shared" si="0"/>
        <v>15</v>
      </c>
      <c r="B18" s="42" t="s">
        <v>96</v>
      </c>
      <c r="C18" s="41" t="s">
        <v>106</v>
      </c>
      <c r="D18" s="36">
        <f t="shared" si="1"/>
        <v>7</v>
      </c>
      <c r="E18" s="31">
        <f t="shared" si="2"/>
        <v>10.714285714285714</v>
      </c>
      <c r="F18" s="32">
        <f t="shared" si="3"/>
        <v>75</v>
      </c>
      <c r="G18" s="32">
        <f t="shared" si="4"/>
        <v>75</v>
      </c>
      <c r="H18" s="28">
        <f t="shared" si="5"/>
        <v>0</v>
      </c>
      <c r="I18" s="33">
        <v>3</v>
      </c>
      <c r="J18" s="35">
        <v>0</v>
      </c>
      <c r="K18" s="34">
        <v>0</v>
      </c>
      <c r="L18" s="29">
        <v>5</v>
      </c>
      <c r="M18" s="29">
        <v>0</v>
      </c>
      <c r="N18" s="29">
        <v>0</v>
      </c>
      <c r="O18" s="29">
        <v>0</v>
      </c>
      <c r="P18" s="29">
        <v>9</v>
      </c>
      <c r="Q18" s="29">
        <v>3</v>
      </c>
      <c r="R18" s="29">
        <v>1</v>
      </c>
      <c r="S18" s="29">
        <v>16</v>
      </c>
      <c r="T18" s="29">
        <v>0</v>
      </c>
      <c r="U18" s="29">
        <v>0</v>
      </c>
      <c r="V18" s="29">
        <v>0</v>
      </c>
      <c r="W18" s="52">
        <v>21</v>
      </c>
      <c r="X18" s="29">
        <v>20</v>
      </c>
      <c r="Y18" s="29">
        <v>0</v>
      </c>
      <c r="Z18" s="29">
        <v>0</v>
      </c>
      <c r="AA18" s="29">
        <v>0</v>
      </c>
      <c r="AB18" s="29">
        <v>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x14ac:dyDescent="0.25">
      <c r="A19" s="37">
        <f t="shared" si="0"/>
        <v>16</v>
      </c>
      <c r="B19" s="42" t="s">
        <v>100</v>
      </c>
      <c r="C19" s="41" t="s">
        <v>114</v>
      </c>
      <c r="D19" s="36">
        <f t="shared" si="1"/>
        <v>12</v>
      </c>
      <c r="E19" s="31">
        <f t="shared" si="2"/>
        <v>6.166666666666667</v>
      </c>
      <c r="F19" s="32">
        <f t="shared" si="3"/>
        <v>74</v>
      </c>
      <c r="G19" s="32">
        <f t="shared" si="4"/>
        <v>74</v>
      </c>
      <c r="H19" s="28">
        <f t="shared" si="5"/>
        <v>0</v>
      </c>
      <c r="I19" s="33">
        <v>0</v>
      </c>
      <c r="J19" s="35">
        <v>0</v>
      </c>
      <c r="K19" s="34">
        <v>0</v>
      </c>
      <c r="L19" s="29">
        <v>10</v>
      </c>
      <c r="M19" s="29">
        <v>0</v>
      </c>
      <c r="N19" s="29">
        <v>0</v>
      </c>
      <c r="O19" s="29">
        <v>6</v>
      </c>
      <c r="P19" s="29">
        <v>12</v>
      </c>
      <c r="Q19" s="29">
        <v>2</v>
      </c>
      <c r="R19" s="29">
        <v>10</v>
      </c>
      <c r="S19" s="29">
        <v>0</v>
      </c>
      <c r="T19" s="29">
        <v>11</v>
      </c>
      <c r="U19" s="29">
        <v>6</v>
      </c>
      <c r="V19" s="29">
        <v>1</v>
      </c>
      <c r="W19" s="52">
        <v>7</v>
      </c>
      <c r="X19" s="29">
        <v>0</v>
      </c>
      <c r="Y19" s="29">
        <v>5</v>
      </c>
      <c r="Z19" s="29">
        <v>2</v>
      </c>
      <c r="AA19" s="29">
        <v>0</v>
      </c>
      <c r="AB19" s="29">
        <v>2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 x14ac:dyDescent="0.25">
      <c r="A20" s="53">
        <f t="shared" si="0"/>
        <v>17</v>
      </c>
      <c r="B20" s="42" t="s">
        <v>146</v>
      </c>
      <c r="C20" s="41" t="s">
        <v>147</v>
      </c>
      <c r="D20" s="36">
        <f t="shared" si="1"/>
        <v>4</v>
      </c>
      <c r="E20" s="31">
        <f t="shared" si="2"/>
        <v>11.5</v>
      </c>
      <c r="F20" s="32">
        <f t="shared" si="3"/>
        <v>46</v>
      </c>
      <c r="G20" s="32">
        <f t="shared" si="4"/>
        <v>46</v>
      </c>
      <c r="H20" s="28">
        <f t="shared" si="5"/>
        <v>0</v>
      </c>
      <c r="I20" s="33">
        <v>1</v>
      </c>
      <c r="J20" s="35">
        <v>0</v>
      </c>
      <c r="K20" s="34">
        <v>1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52">
        <v>0</v>
      </c>
      <c r="X20" s="47">
        <v>4</v>
      </c>
      <c r="Y20" s="47">
        <v>21</v>
      </c>
      <c r="Z20" s="47">
        <v>16</v>
      </c>
      <c r="AA20" s="47">
        <v>5</v>
      </c>
      <c r="AB20" s="47">
        <v>0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</row>
    <row r="21" spans="1:47" x14ac:dyDescent="0.25">
      <c r="A21" s="37">
        <f t="shared" si="0"/>
        <v>18</v>
      </c>
      <c r="B21" s="39" t="s">
        <v>16</v>
      </c>
      <c r="C21" s="41" t="s">
        <v>112</v>
      </c>
      <c r="D21" s="36">
        <f t="shared" si="1"/>
        <v>5</v>
      </c>
      <c r="E21" s="31">
        <f t="shared" si="2"/>
        <v>8.4</v>
      </c>
      <c r="F21" s="32">
        <f t="shared" si="3"/>
        <v>42</v>
      </c>
      <c r="G21" s="32">
        <f t="shared" si="4"/>
        <v>42</v>
      </c>
      <c r="H21" s="28">
        <f t="shared" si="5"/>
        <v>0</v>
      </c>
      <c r="I21" s="33">
        <v>0</v>
      </c>
      <c r="J21" s="35">
        <v>1</v>
      </c>
      <c r="K21" s="34">
        <v>0</v>
      </c>
      <c r="L21" s="29">
        <v>7</v>
      </c>
      <c r="M21" s="29">
        <v>16</v>
      </c>
      <c r="N21" s="29">
        <v>2</v>
      </c>
      <c r="O21" s="29">
        <v>0</v>
      </c>
      <c r="P21" s="29">
        <v>0</v>
      </c>
      <c r="Q21" s="29">
        <v>6</v>
      </c>
      <c r="R21" s="29">
        <v>11</v>
      </c>
      <c r="S21" s="29">
        <v>0</v>
      </c>
      <c r="T21" s="29">
        <v>0</v>
      </c>
      <c r="U21" s="29">
        <v>0</v>
      </c>
      <c r="V21" s="29">
        <v>0</v>
      </c>
      <c r="W21" s="52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7" x14ac:dyDescent="0.25">
      <c r="A22" s="53">
        <f t="shared" si="0"/>
        <v>19</v>
      </c>
      <c r="B22" s="50" t="s">
        <v>148</v>
      </c>
      <c r="C22" s="41" t="s">
        <v>149</v>
      </c>
      <c r="D22" s="36">
        <f t="shared" si="1"/>
        <v>4</v>
      </c>
      <c r="E22" s="31">
        <f t="shared" si="2"/>
        <v>10</v>
      </c>
      <c r="F22" s="32">
        <f t="shared" si="3"/>
        <v>40</v>
      </c>
      <c r="G22" s="32">
        <f t="shared" si="4"/>
        <v>40</v>
      </c>
      <c r="H22" s="28">
        <f t="shared" si="5"/>
        <v>0</v>
      </c>
      <c r="I22" s="33">
        <v>0</v>
      </c>
      <c r="J22" s="35">
        <v>0</v>
      </c>
      <c r="K22" s="34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52">
        <v>0</v>
      </c>
      <c r="X22" s="47">
        <v>13</v>
      </c>
      <c r="Y22" s="47">
        <v>13</v>
      </c>
      <c r="Z22" s="47">
        <v>3</v>
      </c>
      <c r="AA22" s="47">
        <v>11</v>
      </c>
      <c r="AB22" s="47">
        <v>0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</row>
    <row r="23" spans="1:47" x14ac:dyDescent="0.25">
      <c r="A23" s="37">
        <f t="shared" si="0"/>
        <v>20</v>
      </c>
      <c r="B23" s="44" t="s">
        <v>101</v>
      </c>
      <c r="C23" s="41" t="s">
        <v>110</v>
      </c>
      <c r="D23" s="36">
        <f t="shared" si="1"/>
        <v>3</v>
      </c>
      <c r="E23" s="31">
        <f t="shared" si="2"/>
        <v>10.333333333333334</v>
      </c>
      <c r="F23" s="32">
        <f t="shared" si="3"/>
        <v>31</v>
      </c>
      <c r="G23" s="32">
        <f t="shared" si="4"/>
        <v>31</v>
      </c>
      <c r="H23" s="28">
        <f t="shared" si="5"/>
        <v>0</v>
      </c>
      <c r="I23" s="33">
        <v>0</v>
      </c>
      <c r="J23" s="35">
        <v>0</v>
      </c>
      <c r="K23" s="54">
        <v>0</v>
      </c>
      <c r="L23" s="57">
        <v>13</v>
      </c>
      <c r="M23" s="57">
        <v>0</v>
      </c>
      <c r="N23" s="57">
        <v>8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5">
        <v>0</v>
      </c>
      <c r="X23" s="57">
        <v>0</v>
      </c>
      <c r="Y23" s="57">
        <v>0</v>
      </c>
      <c r="Z23" s="57">
        <v>0</v>
      </c>
      <c r="AA23" s="57">
        <v>10</v>
      </c>
      <c r="AB23" s="57">
        <v>0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</row>
    <row r="24" spans="1:47" x14ac:dyDescent="0.25">
      <c r="A24" s="37">
        <f t="shared" si="0"/>
        <v>21</v>
      </c>
      <c r="B24" s="42" t="s">
        <v>97</v>
      </c>
      <c r="C24" s="41" t="s">
        <v>98</v>
      </c>
      <c r="D24" s="36">
        <f t="shared" si="1"/>
        <v>6</v>
      </c>
      <c r="E24" s="31">
        <f t="shared" si="2"/>
        <v>4.833333333333333</v>
      </c>
      <c r="F24" s="32">
        <f t="shared" si="3"/>
        <v>29</v>
      </c>
      <c r="G24" s="32">
        <f t="shared" si="4"/>
        <v>29</v>
      </c>
      <c r="H24" s="28">
        <f t="shared" si="5"/>
        <v>0</v>
      </c>
      <c r="I24" s="33">
        <v>1</v>
      </c>
      <c r="J24" s="35">
        <v>0</v>
      </c>
      <c r="K24" s="34">
        <v>0</v>
      </c>
      <c r="L24" s="47">
        <v>1</v>
      </c>
      <c r="M24" s="47">
        <v>0</v>
      </c>
      <c r="N24" s="47">
        <v>0</v>
      </c>
      <c r="O24" s="47">
        <v>16</v>
      </c>
      <c r="P24" s="47">
        <v>0</v>
      </c>
      <c r="Q24" s="47">
        <v>0</v>
      </c>
      <c r="R24" s="47">
        <v>2</v>
      </c>
      <c r="S24" s="47">
        <v>0</v>
      </c>
      <c r="T24" s="47">
        <v>0</v>
      </c>
      <c r="U24" s="47">
        <v>0</v>
      </c>
      <c r="V24" s="47">
        <v>0</v>
      </c>
      <c r="W24" s="52">
        <v>1</v>
      </c>
      <c r="X24" s="47">
        <v>0</v>
      </c>
      <c r="Y24" s="47">
        <v>0</v>
      </c>
      <c r="Z24" s="47">
        <v>8</v>
      </c>
      <c r="AA24" s="47">
        <v>1</v>
      </c>
      <c r="AB24" s="47">
        <v>0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</row>
    <row r="25" spans="1:47" x14ac:dyDescent="0.25">
      <c r="A25" s="37">
        <f t="shared" si="0"/>
        <v>22</v>
      </c>
      <c r="B25" s="42" t="s">
        <v>81</v>
      </c>
      <c r="C25" s="41" t="s">
        <v>108</v>
      </c>
      <c r="D25" s="36">
        <f t="shared" si="1"/>
        <v>3</v>
      </c>
      <c r="E25" s="31">
        <f t="shared" si="2"/>
        <v>9.6666666666666661</v>
      </c>
      <c r="F25" s="32">
        <f t="shared" si="3"/>
        <v>29</v>
      </c>
      <c r="G25" s="32">
        <f t="shared" si="4"/>
        <v>29</v>
      </c>
      <c r="H25" s="28">
        <f t="shared" si="5"/>
        <v>0</v>
      </c>
      <c r="I25" s="33">
        <v>0</v>
      </c>
      <c r="J25" s="35">
        <v>0</v>
      </c>
      <c r="K25" s="34">
        <v>0</v>
      </c>
      <c r="L25" s="57">
        <v>9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6</v>
      </c>
      <c r="U25" s="57">
        <v>0</v>
      </c>
      <c r="V25" s="57">
        <v>0</v>
      </c>
      <c r="W25" s="55">
        <v>14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</row>
    <row r="26" spans="1:47" x14ac:dyDescent="0.25">
      <c r="A26" s="37">
        <f t="shared" si="0"/>
        <v>23</v>
      </c>
      <c r="B26" s="44" t="s">
        <v>128</v>
      </c>
      <c r="C26" s="41" t="s">
        <v>129</v>
      </c>
      <c r="D26" s="36">
        <f t="shared" si="1"/>
        <v>1</v>
      </c>
      <c r="E26" s="31">
        <f t="shared" si="2"/>
        <v>19</v>
      </c>
      <c r="F26" s="32">
        <f t="shared" si="3"/>
        <v>19</v>
      </c>
      <c r="G26" s="32">
        <f t="shared" si="4"/>
        <v>19</v>
      </c>
      <c r="H26" s="28">
        <f t="shared" si="5"/>
        <v>0</v>
      </c>
      <c r="I26" s="33">
        <v>1</v>
      </c>
      <c r="J26" s="35">
        <v>0</v>
      </c>
      <c r="K26" s="54">
        <v>0</v>
      </c>
      <c r="L26" s="55">
        <v>0</v>
      </c>
      <c r="M26" s="55">
        <v>0</v>
      </c>
      <c r="N26" s="55">
        <v>0</v>
      </c>
      <c r="O26" s="55">
        <v>0</v>
      </c>
      <c r="P26" s="55">
        <v>19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2"/>
    </row>
    <row r="27" spans="1:47" x14ac:dyDescent="0.25">
      <c r="A27" s="37">
        <f t="shared" si="0"/>
        <v>24</v>
      </c>
      <c r="B27" s="44" t="s">
        <v>142</v>
      </c>
      <c r="C27" s="41" t="s">
        <v>141</v>
      </c>
      <c r="D27" s="36">
        <f t="shared" si="1"/>
        <v>1</v>
      </c>
      <c r="E27" s="31">
        <f t="shared" si="2"/>
        <v>7</v>
      </c>
      <c r="F27" s="32">
        <f t="shared" si="3"/>
        <v>7</v>
      </c>
      <c r="G27" s="32">
        <f t="shared" si="4"/>
        <v>7</v>
      </c>
      <c r="H27" s="28">
        <f t="shared" si="5"/>
        <v>0</v>
      </c>
      <c r="I27" s="33">
        <v>0</v>
      </c>
      <c r="J27" s="35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7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2"/>
    </row>
    <row r="28" spans="1:47" x14ac:dyDescent="0.25">
      <c r="A28" s="53">
        <f t="shared" si="0"/>
        <v>25</v>
      </c>
      <c r="B28" s="44" t="s">
        <v>124</v>
      </c>
      <c r="C28" s="41" t="s">
        <v>125</v>
      </c>
      <c r="D28" s="36">
        <f t="shared" si="1"/>
        <v>1</v>
      </c>
      <c r="E28" s="31">
        <f t="shared" si="2"/>
        <v>4</v>
      </c>
      <c r="F28" s="32">
        <f t="shared" si="3"/>
        <v>4</v>
      </c>
      <c r="G28" s="32">
        <f t="shared" si="4"/>
        <v>4</v>
      </c>
      <c r="H28" s="28">
        <f t="shared" si="5"/>
        <v>0</v>
      </c>
      <c r="I28" s="33">
        <v>0</v>
      </c>
      <c r="J28" s="35">
        <v>0</v>
      </c>
      <c r="K28" s="54">
        <v>0</v>
      </c>
      <c r="L28" s="55">
        <v>0</v>
      </c>
      <c r="M28" s="55">
        <v>4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2"/>
    </row>
    <row r="29" spans="1:47" x14ac:dyDescent="0.25">
      <c r="A29" s="53">
        <f t="shared" si="0"/>
        <v>26</v>
      </c>
      <c r="B29" s="42" t="s">
        <v>151</v>
      </c>
      <c r="C29" s="41" t="s">
        <v>152</v>
      </c>
      <c r="D29" s="36">
        <f t="shared" si="1"/>
        <v>1</v>
      </c>
      <c r="E29" s="31">
        <f t="shared" si="2"/>
        <v>3</v>
      </c>
      <c r="F29" s="32">
        <f t="shared" si="3"/>
        <v>3</v>
      </c>
      <c r="G29" s="32">
        <f t="shared" si="4"/>
        <v>3</v>
      </c>
      <c r="H29" s="28">
        <f t="shared" si="5"/>
        <v>0</v>
      </c>
      <c r="I29" s="33">
        <v>0</v>
      </c>
      <c r="J29" s="35">
        <v>0</v>
      </c>
      <c r="K29" s="34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52">
        <v>0</v>
      </c>
      <c r="X29" s="47">
        <v>0</v>
      </c>
      <c r="Y29" s="47">
        <v>3</v>
      </c>
      <c r="Z29" s="47">
        <v>0</v>
      </c>
      <c r="AA29" s="47">
        <v>0</v>
      </c>
      <c r="AB29" s="47">
        <v>0</v>
      </c>
      <c r="AC29" s="47"/>
      <c r="AD29" s="47"/>
      <c r="AE29" s="47"/>
      <c r="AF29" s="47"/>
      <c r="AG29" s="47"/>
      <c r="AH29" s="47"/>
      <c r="AI29" s="47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2"/>
    </row>
    <row r="30" spans="1:4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>
        <f>COUNTIF(L4:L29,"&gt;0")</f>
        <v>19</v>
      </c>
      <c r="M30" s="26">
        <f t="shared" ref="M30:N30" si="6">COUNTIF(M4:M29,"&gt;0")</f>
        <v>15</v>
      </c>
      <c r="N30" s="26">
        <f t="shared" si="6"/>
        <v>15</v>
      </c>
      <c r="O30" s="26">
        <f t="shared" ref="O30" si="7">COUNTIF(O4:O29,"&gt;0")</f>
        <v>13</v>
      </c>
      <c r="P30" s="26">
        <f t="shared" ref="P30" si="8">COUNTIF(P4:P29,"&gt;0")</f>
        <v>16</v>
      </c>
      <c r="Q30" s="26">
        <f t="shared" ref="Q30" si="9">COUNTIF(Q4:Q29,"&gt;0")</f>
        <v>16</v>
      </c>
      <c r="R30" s="26">
        <f t="shared" ref="R30" si="10">COUNTIF(R4:R29,"&gt;0")</f>
        <v>18</v>
      </c>
      <c r="S30" s="26">
        <f t="shared" ref="S30" si="11">COUNTIF(S4:S29,"&gt;0")</f>
        <v>13</v>
      </c>
      <c r="T30" s="26">
        <f t="shared" ref="T30" si="12">COUNTIF(T4:T29,"&gt;0")</f>
        <v>15</v>
      </c>
      <c r="U30" s="26">
        <f t="shared" ref="U30" si="13">COUNTIF(U4:U29,"&gt;0")</f>
        <v>15</v>
      </c>
      <c r="V30" s="26">
        <f t="shared" ref="V30" si="14">COUNTIF(V4:V29,"&gt;0")</f>
        <v>15</v>
      </c>
      <c r="W30" s="26">
        <f t="shared" ref="W30" si="15">COUNTIF(W4:W29,"&gt;0")</f>
        <v>18</v>
      </c>
      <c r="X30" s="26">
        <f t="shared" ref="X30" si="16">COUNTIF(X4:X29,"&gt;0")</f>
        <v>17</v>
      </c>
      <c r="Y30" s="26">
        <f t="shared" ref="Y30" si="17">COUNTIF(Y4:Y29,"&gt;0")</f>
        <v>18</v>
      </c>
      <c r="Z30" s="26">
        <f t="shared" ref="Z30" si="18">COUNTIF(Z4:Z29,"&gt;0")</f>
        <v>17</v>
      </c>
      <c r="AA30" s="26">
        <f t="shared" ref="AA30" si="19">COUNTIF(AA4:AA29,"&gt;0")</f>
        <v>15</v>
      </c>
      <c r="AB30" s="26">
        <f t="shared" ref="AB30" si="20">COUNTIF(AB4:AB29,"&gt;0")</f>
        <v>13</v>
      </c>
      <c r="AC30" s="26">
        <f t="shared" ref="AC30" si="21">COUNTIF(AC4:AC29,"&gt;0")</f>
        <v>0</v>
      </c>
      <c r="AD30" s="26">
        <f t="shared" ref="AD30" si="22">COUNTIF(AD4:AD29,"&gt;0")</f>
        <v>0</v>
      </c>
      <c r="AE30" s="26">
        <f t="shared" ref="AE30" si="23">COUNTIF(AE4:AE29,"&gt;0")</f>
        <v>0</v>
      </c>
      <c r="AF30" s="26">
        <f t="shared" ref="AF30" si="24">COUNTIF(AF4:AF29,"&gt;0")</f>
        <v>0</v>
      </c>
      <c r="AG30" s="26">
        <f t="shared" ref="AG30" si="25">COUNTIF(AG4:AG29,"&gt;0")</f>
        <v>0</v>
      </c>
      <c r="AH30" s="26">
        <f t="shared" ref="AH30:AU30" si="26">COUNTIF(AH4:AH24,"&gt;0")</f>
        <v>0</v>
      </c>
      <c r="AI30" s="26">
        <f t="shared" si="26"/>
        <v>0</v>
      </c>
      <c r="AJ30" s="26">
        <f t="shared" si="26"/>
        <v>0</v>
      </c>
      <c r="AK30" s="26">
        <f t="shared" si="26"/>
        <v>0</v>
      </c>
      <c r="AL30" s="26">
        <f t="shared" si="26"/>
        <v>0</v>
      </c>
      <c r="AM30" s="26">
        <f t="shared" si="26"/>
        <v>0</v>
      </c>
      <c r="AN30" s="26">
        <f t="shared" si="26"/>
        <v>0</v>
      </c>
      <c r="AO30" s="26">
        <f t="shared" si="26"/>
        <v>0</v>
      </c>
      <c r="AP30" s="26">
        <f t="shared" si="26"/>
        <v>0</v>
      </c>
      <c r="AQ30" s="26">
        <f t="shared" si="26"/>
        <v>0</v>
      </c>
      <c r="AR30" s="26">
        <f t="shared" si="26"/>
        <v>0</v>
      </c>
      <c r="AS30" s="26">
        <f t="shared" si="26"/>
        <v>0</v>
      </c>
      <c r="AT30" s="26">
        <f t="shared" si="26"/>
        <v>0</v>
      </c>
      <c r="AU30" s="26">
        <f t="shared" si="26"/>
        <v>0</v>
      </c>
    </row>
    <row r="32" spans="1:47" x14ac:dyDescent="0.25">
      <c r="P32" s="26"/>
    </row>
  </sheetData>
  <sortState xmlns:xlrd2="http://schemas.microsoft.com/office/spreadsheetml/2017/richdata2" ref="A3:AU49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2016-09-19T10:04:20Z</dcterms:created>
  <dcterms:modified xsi:type="dcterms:W3CDTF">2022-05-09T18:47:15Z</dcterms:modified>
</cp:coreProperties>
</file>