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B219E627-5736-499A-8604-4AEDBFCD85B7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9" i="1"/>
  <c r="A20" i="1" l="1"/>
  <c r="D20" i="1"/>
  <c r="F20" i="1"/>
  <c r="AB36" i="1"/>
  <c r="A9" i="1"/>
  <c r="A23" i="1"/>
  <c r="A19" i="1"/>
  <c r="A8" i="1"/>
  <c r="A17" i="1"/>
  <c r="A25" i="1"/>
  <c r="A22" i="1"/>
  <c r="A10" i="1"/>
  <c r="A16" i="1"/>
  <c r="A5" i="1"/>
  <c r="A21" i="1"/>
  <c r="A32" i="1"/>
  <c r="A33" i="1"/>
  <c r="A34" i="1"/>
  <c r="A35" i="1"/>
  <c r="D9" i="1"/>
  <c r="D23" i="1"/>
  <c r="D19" i="1"/>
  <c r="D8" i="1"/>
  <c r="D17" i="1"/>
  <c r="D25" i="1"/>
  <c r="E25" i="1" s="1"/>
  <c r="D22" i="1"/>
  <c r="D10" i="1"/>
  <c r="D16" i="1"/>
  <c r="E16" i="1" s="1"/>
  <c r="D5" i="1"/>
  <c r="D21" i="1"/>
  <c r="E21" i="1" s="1"/>
  <c r="D32" i="1"/>
  <c r="E32" i="1" s="1"/>
  <c r="D33" i="1"/>
  <c r="E33" i="1" s="1"/>
  <c r="D34" i="1"/>
  <c r="E34" i="1" s="1"/>
  <c r="D35" i="1"/>
  <c r="E35" i="1" s="1"/>
  <c r="F9" i="1"/>
  <c r="F23" i="1"/>
  <c r="F19" i="1"/>
  <c r="F8" i="1"/>
  <c r="F17" i="1"/>
  <c r="F25" i="1"/>
  <c r="F22" i="1"/>
  <c r="F10" i="1"/>
  <c r="F16" i="1"/>
  <c r="F5" i="1"/>
  <c r="F21" i="1"/>
  <c r="F32" i="1"/>
  <c r="F33" i="1"/>
  <c r="F34" i="1"/>
  <c r="F35" i="1"/>
  <c r="E10" i="1" l="1"/>
  <c r="E5" i="1"/>
  <c r="E22" i="1"/>
  <c r="E20" i="1"/>
  <c r="E17" i="1"/>
  <c r="E8" i="1"/>
  <c r="E19" i="1"/>
  <c r="E23" i="1"/>
  <c r="E9" i="1"/>
  <c r="A31" i="1"/>
  <c r="D31" i="1"/>
  <c r="F31" i="1"/>
  <c r="E31" i="1" l="1"/>
  <c r="A18" i="1" l="1"/>
  <c r="D18" i="1"/>
  <c r="F18" i="1"/>
  <c r="E18" i="1" l="1"/>
  <c r="A27" i="1" l="1"/>
  <c r="D27" i="1"/>
  <c r="F27" i="1"/>
  <c r="E27" i="1" l="1"/>
  <c r="A13" i="1"/>
  <c r="D13" i="1"/>
  <c r="F13" i="1"/>
  <c r="A14" i="1"/>
  <c r="D14" i="1"/>
  <c r="F14" i="1"/>
  <c r="E14" i="1" l="1"/>
  <c r="E13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8" i="1"/>
  <c r="A7" i="1"/>
  <c r="A11" i="1"/>
  <c r="A12" i="1"/>
  <c r="A15" i="1"/>
  <c r="A4" i="1"/>
  <c r="A26" i="1"/>
  <c r="A29" i="1"/>
  <c r="A6" i="1" l="1"/>
  <c r="A30" i="1" l="1"/>
  <c r="A24" i="1"/>
  <c r="D24" i="1" l="1"/>
  <c r="F24" i="1"/>
  <c r="D29" i="1"/>
  <c r="F29" i="1"/>
  <c r="D26" i="1"/>
  <c r="F26" i="1"/>
  <c r="E26" i="1" l="1"/>
  <c r="E29" i="1"/>
  <c r="E24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15" i="1"/>
  <c r="D15" i="1"/>
  <c r="F28" i="1"/>
  <c r="D28" i="1"/>
  <c r="F11" i="1"/>
  <c r="D11" i="1"/>
  <c r="F7" i="1"/>
  <c r="D7" i="1"/>
  <c r="F12" i="1"/>
  <c r="D12" i="1"/>
  <c r="F6" i="1"/>
  <c r="D6" i="1"/>
  <c r="F4" i="1"/>
  <c r="D4" i="1"/>
  <c r="F30" i="1"/>
  <c r="D30" i="1"/>
  <c r="E7" i="1" l="1"/>
  <c r="E28" i="1"/>
  <c r="E15" i="1"/>
  <c r="E12" i="1"/>
  <c r="E6" i="1"/>
  <c r="E11" i="1"/>
  <c r="E30" i="1"/>
  <c r="E4" i="1"/>
  <c r="Y1" i="1" l="1"/>
  <c r="AA1" i="1" l="1"/>
  <c r="H22" i="1" l="1"/>
  <c r="G20" i="1"/>
  <c r="H20" i="1"/>
  <c r="H34" i="1"/>
  <c r="H33" i="1"/>
  <c r="H35" i="1"/>
  <c r="H5" i="1"/>
  <c r="H16" i="1"/>
  <c r="H32" i="1"/>
  <c r="H21" i="1"/>
  <c r="H25" i="1"/>
  <c r="H17" i="1"/>
  <c r="H10" i="1"/>
  <c r="G19" i="1"/>
  <c r="G22" i="1"/>
  <c r="G21" i="1"/>
  <c r="G35" i="1"/>
  <c r="G8" i="1"/>
  <c r="G10" i="1"/>
  <c r="G32" i="1"/>
  <c r="G9" i="1"/>
  <c r="G17" i="1"/>
  <c r="G16" i="1"/>
  <c r="G33" i="1"/>
  <c r="G23" i="1"/>
  <c r="G25" i="1"/>
  <c r="G5" i="1"/>
  <c r="G34" i="1"/>
  <c r="H23" i="1"/>
  <c r="H9" i="1"/>
  <c r="H8" i="1"/>
  <c r="H19" i="1"/>
  <c r="H14" i="1"/>
  <c r="H18" i="1"/>
  <c r="H30" i="1"/>
  <c r="H28" i="1"/>
  <c r="H26" i="1"/>
  <c r="H15" i="1"/>
  <c r="H11" i="1"/>
  <c r="H24" i="1"/>
  <c r="H31" i="1"/>
  <c r="H6" i="1"/>
  <c r="H7" i="1"/>
  <c r="H29" i="1"/>
  <c r="H27" i="1"/>
  <c r="H12" i="1"/>
  <c r="H13" i="1"/>
  <c r="H4" i="1"/>
  <c r="G31" i="1"/>
  <c r="G18" i="1"/>
  <c r="G27" i="1"/>
  <c r="G13" i="1"/>
  <c r="G14" i="1"/>
  <c r="G28" i="1"/>
  <c r="G12" i="1"/>
  <c r="G29" i="1"/>
  <c r="G6" i="1"/>
  <c r="G30" i="1"/>
  <c r="G26" i="1"/>
  <c r="G11" i="1"/>
  <c r="G24" i="1"/>
  <c r="G7" i="1"/>
  <c r="G4" i="1"/>
  <c r="G15" i="1"/>
</calcChain>
</file>

<file path=xl/sharedStrings.xml><?xml version="1.0" encoding="utf-8"?>
<sst xmlns="http://schemas.openxmlformats.org/spreadsheetml/2006/main" count="159" uniqueCount="159">
  <si>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</si>
  <si>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</si>
  <si>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</si>
  <si>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</si>
  <si>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</si>
  <si>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</si>
  <si>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</si>
  <si>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</si>
  <si>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</si>
  <si>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</si>
  <si>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</si>
  <si>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</si>
  <si>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</si>
  <si>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</si>
  <si>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Michael K.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</si>
  <si>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</si>
  <si>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</si>
  <si>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</si>
  <si>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</si>
  <si>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</si>
  <si>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</si>
  <si>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</si>
  <si>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</si>
  <si>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</si>
  <si>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</si>
  <si>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</si>
  <si>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</si>
  <si>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</si>
  <si>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</si>
  <si>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</si>
  <si>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</si>
  <si>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</si>
  <si>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</si>
  <si>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</si>
  <si>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</si>
  <si>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</si>
  <si>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</si>
  <si>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</si>
  <si>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</si>
  <si>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</si>
  <si>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</si>
  <si>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</si>
  <si>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</si>
  <si>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</si>
  <si>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</si>
  <si>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</si>
  <si>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</si>
  <si>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</si>
  <si>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</si>
  <si>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</si>
  <si>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</si>
  <si>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</si>
  <si>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</si>
  <si>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</si>
  <si>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</si>
  <si>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</si>
  <si>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</si>
  <si>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</si>
  <si>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</si>
  <si>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</si>
  <si>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</si>
  <si>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</si>
  <si>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</si>
  <si>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</si>
  <si>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</si>
  <si>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</si>
  <si>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</si>
  <si>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</si>
  <si>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</si>
  <si>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</si>
  <si>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</si>
  <si>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</si>
  <si>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</si>
  <si>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</si>
  <si>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</si>
  <si>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</si>
  <si>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</si>
  <si>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</si>
  <si>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</si>
  <si>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</si>
  <si>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</si>
  <si>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</si>
  <si>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</si>
  <si>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</si>
  <si>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</si>
  <si>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</si>
  <si>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</si>
  <si>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</si>
  <si>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MisterKing</t>
  </si>
  <si>
    <t>Supinda B</t>
  </si>
  <si>
    <t>Choo</t>
  </si>
  <si>
    <t>Ralf G.</t>
  </si>
  <si>
    <t>Schatzi</t>
  </si>
  <si>
    <t>Robert K.</t>
  </si>
  <si>
    <t>Insignia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</si>
  <si>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</si>
  <si>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</si>
  <si>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</si>
  <si>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</si>
  <si>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</si>
  <si>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</si>
  <si>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</si>
  <si>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</si>
  <si>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</si>
  <si>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</si>
  <si>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</si>
  <si>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</si>
  <si>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</si>
  <si>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</si>
  <si>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</si>
  <si>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</si>
  <si>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</si>
  <si>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</si>
  <si>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</si>
  <si>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</si>
  <si>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</si>
  <si>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</si>
  <si>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Stephan C.</t>
  </si>
  <si>
    <t>Foxce</t>
  </si>
  <si>
    <t>boeller</t>
  </si>
  <si>
    <t>Stefan W.</t>
  </si>
  <si>
    <t>Alex Dj.</t>
  </si>
  <si>
    <t>Alecdj</t>
  </si>
  <si>
    <t>Conny J.</t>
  </si>
  <si>
    <t>Lilith66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</si>
  <si>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</si>
  <si>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</si>
  <si>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</si>
  <si>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</si>
  <si>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</si>
  <si>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</si>
  <si>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</si>
  <si>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</si>
  <si>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</si>
  <si>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</si>
  <si>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</si>
  <si>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</si>
  <si>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</si>
  <si>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</si>
  <si>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</si>
  <si>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</si>
  <si>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</si>
  <si>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</si>
  <si>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</si>
  <si>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</si>
  <si>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</si>
  <si>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</si>
  <si>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</si>
  <si>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</si>
  <si>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</si>
  <si>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</si>
  <si>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</si>
  <si>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Olaf D.</t>
  </si>
  <si>
    <t>olafdohn</t>
  </si>
  <si>
    <t>Daniel A.</t>
  </si>
  <si>
    <t>Christian M.</t>
  </si>
  <si>
    <t>Berndi</t>
  </si>
  <si>
    <t>Bernhard. R.</t>
  </si>
  <si>
    <t>Pokerking6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</si>
</sst>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1" fillId="0" borderId="6" xfId="2" applyFont="1" applyBorder="1"/>
    <xf numFmtId="0" fontId="9" fillId="3" borderId="7" xfId="1" applyFont="1" applyFill="1" applyBorder="1" applyAlignment="1">
      <alignment horizontal="center"/>
    </xf>
    <xf numFmtId="0" fontId="6" fillId="0" borderId="3" xfId="2" applyBorder="1"/>
    <xf numFmtId="0" fontId="9" fillId="5" borderId="7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  <xf numFmtId="0" fontId="9" fillId="5" borderId="14" xfId="1" applyFont="1" applyFill="1" applyBorder="1" applyAlignment="1">
      <alignment horizontal="center"/>
    </xf>
    <xf numFmtId="0" fontId="9" fillId="4" borderId="14" xfId="1" applyFont="1" applyFill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25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zoomScaleNormal="100" workbookViewId="0">
      <pane xSplit="11" ySplit="2" topLeftCell="L4" activePane="bottomRight" state="frozen"/>
      <selection pane="topRight" activeCell="L1" sqref="L1"/>
      <selection pane="bottomLeft" activeCell="A3" sqref="A3"/>
      <selection pane="bottomRight" activeCell="G4" sqref="G4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16</v>
      </c>
      <c r="B1" s="14" t="s">
        <v>17</v>
      </c>
      <c r="C1" s="14" t="s">
        <v>18</v>
      </c>
      <c r="D1" s="15" t="s">
        <v>19</v>
      </c>
      <c r="E1" s="16">
        <v>2017</v>
      </c>
      <c r="F1" s="14" t="s">
        <v>125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79" t="s">
        <v>0</v>
      </c>
      <c r="V1" s="79"/>
      <c r="W1" s="79"/>
      <c r="X1" s="79"/>
      <c r="Y1" s="18">
        <f>COUNTIF(L4:AT4,"&gt;=0")</f>
        <v>5</v>
      </c>
      <c r="Z1" s="19" t="s">
        <v>1</v>
      </c>
      <c r="AA1" s="20">
        <f>ROUND(Y1*75%,0)</f>
        <v>4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126</v>
      </c>
      <c r="M2" s="3" t="s">
        <v>127</v>
      </c>
      <c r="N2" s="3" t="s">
        <v>128</v>
      </c>
      <c r="O2" s="3" t="s">
        <v>129</v>
      </c>
      <c r="P2" s="3" t="s">
        <v>130</v>
      </c>
      <c r="Q2" s="3" t="s">
        <v>131</v>
      </c>
      <c r="R2" s="3" t="s">
        <v>132</v>
      </c>
      <c r="S2" s="3" t="s">
        <v>133</v>
      </c>
      <c r="T2" s="28" t="s">
        <v>134</v>
      </c>
      <c r="U2" s="29" t="s">
        <v>135</v>
      </c>
      <c r="V2" s="3" t="s">
        <v>136</v>
      </c>
      <c r="W2" s="3" t="s">
        <v>137</v>
      </c>
      <c r="X2" s="3" t="s">
        <v>138</v>
      </c>
      <c r="Y2" s="3" t="s">
        <v>139</v>
      </c>
      <c r="Z2" s="3" t="s">
        <v>140</v>
      </c>
      <c r="AA2" s="3" t="s">
        <v>141</v>
      </c>
      <c r="AB2" s="3" t="s">
        <v>142</v>
      </c>
      <c r="AC2" s="3" t="s">
        <v>143</v>
      </c>
      <c r="AD2" s="3" t="s">
        <v>144</v>
      </c>
      <c r="AE2" s="3" t="s">
        <v>145</v>
      </c>
      <c r="AF2" s="3" t="s">
        <v>146</v>
      </c>
      <c r="AG2" s="3" t="s">
        <v>105</v>
      </c>
      <c r="AH2" s="3" t="s">
        <v>101</v>
      </c>
      <c r="AI2" s="3" t="s">
        <v>72</v>
      </c>
      <c r="AJ2" s="3" t="s">
        <v>73</v>
      </c>
      <c r="AK2" s="3" t="s">
        <v>74</v>
      </c>
      <c r="AL2" s="3" t="s">
        <v>75</v>
      </c>
      <c r="AM2" s="3" t="s">
        <v>76</v>
      </c>
      <c r="AN2" s="3" t="s">
        <v>77</v>
      </c>
      <c r="AO2" s="3" t="s">
        <v>78</v>
      </c>
      <c r="AP2" s="3" t="s">
        <v>79</v>
      </c>
      <c r="AQ2" s="3" t="s">
        <v>80</v>
      </c>
      <c r="AR2" s="3" t="s">
        <v>81</v>
      </c>
      <c r="AS2" s="3" t="s">
        <v>82</v>
      </c>
      <c r="AT2" s="37" t="s">
        <v>83</v>
      </c>
    </row>
    <row r="3" spans="1:47" ht="15" hidden="1" thickBot="1" x14ac:dyDescent="0.35">
      <c r="A3" s="21" t="s">
        <v>23</v>
      </c>
      <c r="B3" s="13" t="s">
        <v>24</v>
      </c>
      <c r="C3" s="22" t="s">
        <v>25</v>
      </c>
      <c r="D3" s="12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9" t="s">
        <v>31</v>
      </c>
      <c r="J3" s="11" t="s">
        <v>32</v>
      </c>
      <c r="K3" s="10" t="s">
        <v>33</v>
      </c>
      <c r="L3" s="7" t="s">
        <v>34</v>
      </c>
      <c r="M3" s="7" t="s">
        <v>35</v>
      </c>
      <c r="N3" s="9" t="s">
        <v>36</v>
      </c>
      <c r="O3" s="7" t="s">
        <v>37</v>
      </c>
      <c r="P3" s="9" t="s">
        <v>38</v>
      </c>
      <c r="Q3" s="7" t="s">
        <v>39</v>
      </c>
      <c r="R3" s="7" t="s">
        <v>40</v>
      </c>
      <c r="S3" s="9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11" t="s">
        <v>46</v>
      </c>
      <c r="Y3" s="7" t="s">
        <v>47</v>
      </c>
      <c r="Z3" s="11" t="s">
        <v>48</v>
      </c>
      <c r="AA3" s="7" t="s">
        <v>49</v>
      </c>
      <c r="AB3" s="7" t="s">
        <v>50</v>
      </c>
      <c r="AC3" s="7" t="s">
        <v>51</v>
      </c>
      <c r="AD3" s="9" t="s">
        <v>52</v>
      </c>
      <c r="AE3" s="9" t="s">
        <v>53</v>
      </c>
      <c r="AF3" s="7" t="s">
        <v>54</v>
      </c>
      <c r="AG3" s="7" t="s">
        <v>55</v>
      </c>
      <c r="AH3" s="10" t="s">
        <v>56</v>
      </c>
      <c r="AI3" s="7" t="s">
        <v>57</v>
      </c>
      <c r="AJ3" s="7" t="s">
        <v>58</v>
      </c>
      <c r="AK3" s="7" t="s">
        <v>59</v>
      </c>
      <c r="AL3" s="7" t="s">
        <v>60</v>
      </c>
      <c r="AM3" s="7" t="s">
        <v>61</v>
      </c>
      <c r="AN3" s="9" t="s">
        <v>62</v>
      </c>
      <c r="AO3" s="10" t="s">
        <v>63</v>
      </c>
      <c r="AP3" s="9" t="s">
        <v>64</v>
      </c>
      <c r="AQ3" s="7" t="s">
        <v>65</v>
      </c>
      <c r="AR3" s="7" t="s">
        <v>66</v>
      </c>
      <c r="AS3" s="7" t="s">
        <v>67</v>
      </c>
      <c r="AT3" s="38" t="s">
        <v>68</v>
      </c>
    </row>
    <row r="4" spans="1:47" ht="15" thickBot="1" x14ac:dyDescent="0.35">
      <c r="A4" s="23">
        <f>ROW(A4)-3</f>
        <v>1</v>
      </c>
      <c r="B4" s="27" t="s">
        <v>106</v>
      </c>
      <c r="C4" s="43" t="s">
        <v>85</v>
      </c>
      <c r="D4" s="12">
        <f>COUNTIF(L4:AT4,"&gt;0")</f>
        <v>5</v>
      </c>
      <c r="E4" s="8">
        <f>IF(D4&gt;0,F4/D4,0)</f>
        <v>12.26</v>
      </c>
      <c r="F4" s="7">
        <f>SUM(L4:AT4)</f>
        <v>61.3</v>
      </c>
      <c r="G4" s="7">
        <f>SUMIF(L4:AT4,"&gt;="&amp;LARGE(L4:AT4,$AA$1))-(COUNTIF(L4:AT4,"&gt;="&amp;LARGE(L4:AT4,$AA$1))-$AA$1)*LARGE(L4:AT4,$AA$1)</f>
        <v>58.3</v>
      </c>
      <c r="H4" s="7">
        <f>IF($Y$1&gt;=3,LARGE(L4:AT4,$AA$1+1),0)</f>
        <v>3</v>
      </c>
      <c r="I4" s="9">
        <v>3</v>
      </c>
      <c r="J4" s="11">
        <v>0</v>
      </c>
      <c r="K4" s="10">
        <v>0</v>
      </c>
      <c r="L4" s="9">
        <v>18.399999999999999</v>
      </c>
      <c r="M4" s="9">
        <v>18.399999999999999</v>
      </c>
      <c r="N4" s="7">
        <v>10</v>
      </c>
      <c r="O4" s="7">
        <v>3</v>
      </c>
      <c r="P4" s="9">
        <v>11.5</v>
      </c>
      <c r="Q4" s="7"/>
      <c r="R4" s="7"/>
      <c r="S4" s="7"/>
      <c r="T4" s="7"/>
      <c r="U4" s="7"/>
      <c r="V4" s="7"/>
      <c r="W4" s="69"/>
      <c r="X4" s="7"/>
      <c r="Y4" s="7"/>
      <c r="Z4" s="7"/>
      <c r="AA4" s="7"/>
      <c r="AB4" s="7"/>
      <c r="AC4" s="7"/>
      <c r="AD4" s="7"/>
      <c r="AE4" s="7"/>
      <c r="AF4" s="30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38"/>
    </row>
    <row r="5" spans="1:47" ht="15" thickBot="1" x14ac:dyDescent="0.35">
      <c r="A5" s="33">
        <f>ROW(A5)-3</f>
        <v>2</v>
      </c>
      <c r="B5" s="27" t="s">
        <v>152</v>
      </c>
      <c r="C5" s="25" t="s">
        <v>153</v>
      </c>
      <c r="D5" s="12">
        <f>COUNTIF(L5:AT5,"&gt;0")</f>
        <v>5</v>
      </c>
      <c r="E5" s="8">
        <f>IF(D5&gt;0,F5/D5,0)</f>
        <v>10.52</v>
      </c>
      <c r="F5" s="7">
        <f>SUM(L5:AT5)</f>
        <v>52.6</v>
      </c>
      <c r="G5" s="7">
        <f>SUMIF(L5:AT5,"&gt;="&amp;LARGE(L5:AT5,$AA$1))-(COUNTIF(L5:AT5,"&gt;="&amp;LARGE(L5:AT5,$AA$1))-$AA$1)*LARGE(L5:AT5,$AA$1)</f>
        <v>48.6</v>
      </c>
      <c r="H5" s="7">
        <f>IF($Y$1&gt;3,LARGE(L5:AT5,$AA$1+1),0)</f>
        <v>4</v>
      </c>
      <c r="I5" s="9">
        <v>0</v>
      </c>
      <c r="J5" s="11">
        <v>1</v>
      </c>
      <c r="K5" s="34">
        <v>2</v>
      </c>
      <c r="L5" s="80">
        <v>14.8</v>
      </c>
      <c r="M5" s="80">
        <v>14.8</v>
      </c>
      <c r="N5" s="35">
        <v>9</v>
      </c>
      <c r="O5" s="35">
        <v>4</v>
      </c>
      <c r="P5" s="81">
        <v>10</v>
      </c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63"/>
    </row>
    <row r="6" spans="1:47" x14ac:dyDescent="0.3">
      <c r="A6" s="23">
        <f>ROW(A6)-3</f>
        <v>3</v>
      </c>
      <c r="B6" s="27" t="s">
        <v>84</v>
      </c>
      <c r="C6" s="25" t="s">
        <v>87</v>
      </c>
      <c r="D6" s="12">
        <f>COUNTIF(L6:AT6,"&gt;0")</f>
        <v>5</v>
      </c>
      <c r="E6" s="8">
        <f>IF(D6&gt;0,F6/D6,0)</f>
        <v>11.120000000000001</v>
      </c>
      <c r="F6" s="7">
        <f>SUM(L6:AT6)</f>
        <v>55.6</v>
      </c>
      <c r="G6" s="48">
        <f>SUMIF(L6:AT6,"&gt;="&amp;LARGE(L6:AT6,$AA$1))-(COUNTIF(L6:AT6,"&gt;="&amp;LARGE(L6:AT6,$AA$1))-$AA$1)*LARGE(L6:AT6,$AA$1)</f>
        <v>48.6</v>
      </c>
      <c r="H6" s="7">
        <f>IF($Y$1&gt;=3,LARGE(L6:AT6,$AA$1+1),0)</f>
        <v>7</v>
      </c>
      <c r="I6" s="9">
        <v>0</v>
      </c>
      <c r="J6" s="11">
        <v>1</v>
      </c>
      <c r="K6" s="10">
        <v>0</v>
      </c>
      <c r="L6" s="73">
        <v>16.600000000000001</v>
      </c>
      <c r="M6" s="7">
        <v>13</v>
      </c>
      <c r="N6" s="7">
        <v>8</v>
      </c>
      <c r="O6" s="7">
        <v>11</v>
      </c>
      <c r="P6" s="7">
        <v>7</v>
      </c>
      <c r="Q6" s="7"/>
      <c r="R6" s="7"/>
      <c r="S6" s="7"/>
      <c r="T6" s="7"/>
      <c r="U6" s="7"/>
      <c r="V6" s="7"/>
      <c r="W6" s="64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23">
        <f>ROW(A7)-3</f>
        <v>4</v>
      </c>
      <c r="B7" s="13" t="s">
        <v>22</v>
      </c>
      <c r="C7" s="24" t="s">
        <v>21</v>
      </c>
      <c r="D7" s="12">
        <f>COUNTIF(L7:AT7,"&gt;0")</f>
        <v>4</v>
      </c>
      <c r="E7" s="8">
        <f>IF(D7&gt;0,F7/D7,0)</f>
        <v>11.35</v>
      </c>
      <c r="F7" s="7">
        <f>SUM(L7:AT7)</f>
        <v>45.4</v>
      </c>
      <c r="G7" s="7">
        <f>SUMIF(L7:AT7,"&gt;="&amp;LARGE(L7:AT7,$AA$1))-(COUNTIF(L7:AT7,"&gt;="&amp;LARGE(L7:AT7,$AA$1))-$AA$1)*LARGE(L7:AT7,$AA$1)</f>
        <v>45.4</v>
      </c>
      <c r="H7" s="7">
        <f>IF($Y$1&gt;=3,LARGE(L7:AT7,$AA$1+1),0)</f>
        <v>0</v>
      </c>
      <c r="I7" s="9">
        <v>1</v>
      </c>
      <c r="J7" s="11">
        <v>0</v>
      </c>
      <c r="K7" s="10">
        <v>0</v>
      </c>
      <c r="L7" s="7">
        <v>11</v>
      </c>
      <c r="M7" s="7">
        <v>0</v>
      </c>
      <c r="N7" s="7">
        <v>13</v>
      </c>
      <c r="O7" s="9">
        <v>18.399999999999999</v>
      </c>
      <c r="P7" s="7">
        <v>3</v>
      </c>
      <c r="Q7" s="7"/>
      <c r="R7" s="7"/>
      <c r="S7" s="7"/>
      <c r="T7" s="7"/>
      <c r="U7" s="7"/>
      <c r="V7" s="7"/>
      <c r="W7" s="64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38"/>
    </row>
    <row r="8" spans="1:47" x14ac:dyDescent="0.3">
      <c r="A8" s="33">
        <f>ROW(A8)-3</f>
        <v>5</v>
      </c>
      <c r="B8" s="27" t="s">
        <v>115</v>
      </c>
      <c r="C8" s="25" t="s">
        <v>116</v>
      </c>
      <c r="D8" s="12">
        <f>COUNTIF(L8:AT8,"&gt;0")</f>
        <v>5</v>
      </c>
      <c r="E8" s="8">
        <f>IF(D8&gt;0,F8/D8,0)</f>
        <v>9.016</v>
      </c>
      <c r="F8" s="7">
        <f>SUM(L8:AT8)</f>
        <v>45.08</v>
      </c>
      <c r="G8" s="7">
        <f>SUMIF(L8:AT8,"&gt;="&amp;LARGE(L8:AT8,$AA$1))-(COUNTIF(L8:AT8,"&gt;="&amp;LARGE(L8:AT8,$AA$1))-$AA$1)*LARGE(L8:AT8,$AA$1)</f>
        <v>43.08</v>
      </c>
      <c r="H8" s="7">
        <f>IF($Y$1&gt;3,LARGE(L8:AT8,$AA$1+1),0)</f>
        <v>2</v>
      </c>
      <c r="I8" s="9">
        <v>0</v>
      </c>
      <c r="J8" s="11">
        <v>0</v>
      </c>
      <c r="K8" s="10">
        <v>1</v>
      </c>
      <c r="L8" s="30">
        <v>10</v>
      </c>
      <c r="M8" s="30">
        <v>5</v>
      </c>
      <c r="N8" s="30">
        <v>14</v>
      </c>
      <c r="O8" s="78">
        <v>14.08</v>
      </c>
      <c r="P8" s="30">
        <v>2</v>
      </c>
      <c r="Q8" s="30"/>
      <c r="R8" s="30"/>
      <c r="S8" s="30"/>
      <c r="T8" s="30"/>
      <c r="U8" s="30"/>
      <c r="V8" s="30"/>
      <c r="W8" s="64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9"/>
    </row>
    <row r="9" spans="1:47" x14ac:dyDescent="0.3">
      <c r="A9" s="33">
        <f>ROW(A9)-3</f>
        <v>6</v>
      </c>
      <c r="B9" s="27" t="s">
        <v>103</v>
      </c>
      <c r="C9" s="25" t="s">
        <v>104</v>
      </c>
      <c r="D9" s="12">
        <f>COUNTIF(L9:AT9,"&gt;0")</f>
        <v>4</v>
      </c>
      <c r="E9" s="8">
        <f>IF(D9&gt;0,F9/D9,0)</f>
        <v>10.675000000000001</v>
      </c>
      <c r="F9" s="7">
        <f>SUM(L9:AT9)</f>
        <v>42.7</v>
      </c>
      <c r="G9" s="7">
        <f>SUMIF(L9:AT9,"&gt;="&amp;LARGE(L9:AT9,$AA$1))-(COUNTIF(L9:AT9,"&gt;="&amp;LARGE(L9:AT9,$AA$1))-$AA$1)*LARGE(L9:AT9,$AA$1)</f>
        <v>42.7</v>
      </c>
      <c r="H9" s="7">
        <f>IF($Y$1&gt;3,LARGE(L9:AT9,$AA$1+1),0)</f>
        <v>0</v>
      </c>
      <c r="I9" s="9">
        <v>0</v>
      </c>
      <c r="J9" s="11">
        <v>1</v>
      </c>
      <c r="K9" s="10">
        <v>0</v>
      </c>
      <c r="L9" s="30">
        <v>8</v>
      </c>
      <c r="M9" s="30">
        <v>8</v>
      </c>
      <c r="N9" s="74">
        <v>17.7</v>
      </c>
      <c r="O9" s="30">
        <v>9</v>
      </c>
      <c r="P9" s="30">
        <v>0</v>
      </c>
      <c r="Q9" s="30"/>
      <c r="R9" s="30"/>
      <c r="S9" s="30"/>
      <c r="T9" s="30"/>
      <c r="U9" s="30"/>
      <c r="V9" s="30"/>
      <c r="W9" s="64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9"/>
    </row>
    <row r="10" spans="1:47" x14ac:dyDescent="0.3">
      <c r="A10" s="33">
        <f>ROW(A10)-3</f>
        <v>7</v>
      </c>
      <c r="B10" s="32" t="s">
        <v>154</v>
      </c>
      <c r="C10" s="31" t="s">
        <v>151</v>
      </c>
      <c r="D10" s="12">
        <f>COUNTIF(L10:AT10,"&gt;0")</f>
        <v>5</v>
      </c>
      <c r="E10" s="8">
        <f>IF(D10&gt;0,F10/D10,0)</f>
        <v>8.120000000000001</v>
      </c>
      <c r="F10" s="7">
        <f>SUM(L10:AT10)</f>
        <v>40.6</v>
      </c>
      <c r="G10" s="7">
        <f>SUMIF(L10:AT10,"&gt;="&amp;LARGE(L10:AT10,$AA$1))-(COUNTIF(L10:AT10,"&gt;="&amp;LARGE(L10:AT10,$AA$1))-$AA$1)*LARGE(L10:AT10,$AA$1)</f>
        <v>36.6</v>
      </c>
      <c r="H10" s="7">
        <f>IF($Y$1&gt;3,LARGE(L10:AT10,$AA$1+1),0)</f>
        <v>4</v>
      </c>
      <c r="I10" s="9">
        <v>0</v>
      </c>
      <c r="J10" s="11">
        <v>1</v>
      </c>
      <c r="K10" s="10">
        <v>0</v>
      </c>
      <c r="L10" s="30">
        <v>9</v>
      </c>
      <c r="M10" s="30">
        <v>7</v>
      </c>
      <c r="N10" s="30">
        <v>4</v>
      </c>
      <c r="O10" s="74">
        <v>16.600000000000001</v>
      </c>
      <c r="P10" s="30">
        <v>4</v>
      </c>
      <c r="Q10" s="30"/>
      <c r="R10" s="30"/>
      <c r="S10" s="30"/>
      <c r="T10" s="30"/>
      <c r="U10" s="30"/>
      <c r="V10" s="30"/>
      <c r="W10" s="64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9"/>
    </row>
    <row r="11" spans="1:47" x14ac:dyDescent="0.3">
      <c r="A11" s="23">
        <f>ROW(A11)-3</f>
        <v>8</v>
      </c>
      <c r="B11" s="77" t="s">
        <v>13</v>
      </c>
      <c r="C11" s="25" t="s">
        <v>86</v>
      </c>
      <c r="D11" s="12">
        <f>COUNTIF(L11:AT11,"&gt;0")</f>
        <v>4</v>
      </c>
      <c r="E11" s="8">
        <f>IF(D11&gt;0,F11/D11,0)</f>
        <v>8.5</v>
      </c>
      <c r="F11" s="66">
        <f>SUM(L11:AT11)</f>
        <v>34</v>
      </c>
      <c r="G11" s="66">
        <f>SUMIF(L11:AT11,"&gt;="&amp;LARGE(L11:AT11,$AA$1))-(COUNTIF(L11:AT11,"&gt;="&amp;LARGE(L11:AT11,$AA$1))-$AA$1)*LARGE(L11:AT11,$AA$1)</f>
        <v>34</v>
      </c>
      <c r="H11" s="7">
        <f>IF($Y$1&gt;=3,LARGE(L11:AT11,$AA$1+1),0)</f>
        <v>0</v>
      </c>
      <c r="I11" s="9">
        <v>0</v>
      </c>
      <c r="J11" s="11">
        <v>0</v>
      </c>
      <c r="K11" s="10">
        <v>0</v>
      </c>
      <c r="L11" s="7">
        <v>3</v>
      </c>
      <c r="M11" s="7">
        <v>11</v>
      </c>
      <c r="N11" s="7">
        <v>12</v>
      </c>
      <c r="O11" s="7">
        <v>8</v>
      </c>
      <c r="P11" s="7">
        <v>0</v>
      </c>
      <c r="Q11" s="7"/>
      <c r="R11" s="7"/>
      <c r="S11" s="7"/>
      <c r="T11" s="7"/>
      <c r="U11" s="7"/>
      <c r="V11" s="7"/>
      <c r="W11" s="64"/>
      <c r="X11" s="7"/>
      <c r="Y11" s="7"/>
      <c r="Z11" s="7"/>
      <c r="AA11" s="7"/>
      <c r="AB11" s="7"/>
      <c r="AC11" s="7"/>
      <c r="AD11" s="30"/>
      <c r="AE11" s="30"/>
      <c r="AF11" s="30"/>
      <c r="AG11" s="30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38"/>
    </row>
    <row r="12" spans="1:47" x14ac:dyDescent="0.3">
      <c r="A12" s="23">
        <f>ROW(A12)-3</f>
        <v>9</v>
      </c>
      <c r="B12" s="77" t="s">
        <v>20</v>
      </c>
      <c r="C12" s="24" t="s">
        <v>15</v>
      </c>
      <c r="D12" s="12">
        <f>COUNTIF(L12:AT12,"&gt;0")</f>
        <v>5</v>
      </c>
      <c r="E12" s="8">
        <f>IF(D12&gt;0,F12/D12,0)</f>
        <v>7.6</v>
      </c>
      <c r="F12" s="66">
        <f>SUM(L12:AT12)</f>
        <v>38</v>
      </c>
      <c r="G12" s="66">
        <f>SUMIF(L12:AT12,"&gt;="&amp;LARGE(L12:AT12,$AA$1))-(COUNTIF(L12:AT12,"&gt;="&amp;LARGE(L12:AT12,$AA$1))-$AA$1)*LARGE(L12:AT12,$AA$1)</f>
        <v>33</v>
      </c>
      <c r="H12" s="7">
        <f>IF($Y$1&gt;=3,LARGE(L12:AT12,$AA$1+1),0)</f>
        <v>5</v>
      </c>
      <c r="I12" s="9">
        <v>0</v>
      </c>
      <c r="J12" s="11">
        <v>0</v>
      </c>
      <c r="K12" s="10">
        <v>0</v>
      </c>
      <c r="L12" s="7">
        <v>5</v>
      </c>
      <c r="M12" s="7">
        <v>9</v>
      </c>
      <c r="N12" s="7">
        <v>7</v>
      </c>
      <c r="O12" s="7">
        <v>12</v>
      </c>
      <c r="P12" s="7">
        <v>5</v>
      </c>
      <c r="Q12" s="7"/>
      <c r="R12" s="7"/>
      <c r="S12" s="7"/>
      <c r="T12" s="7"/>
      <c r="U12" s="7"/>
      <c r="V12" s="7"/>
      <c r="W12" s="64"/>
      <c r="X12" s="7"/>
      <c r="Y12" s="7"/>
      <c r="Z12" s="7"/>
      <c r="AA12" s="7"/>
      <c r="AB12" s="7"/>
      <c r="AC12" s="7"/>
      <c r="AD12" s="7"/>
      <c r="AE12" s="7"/>
      <c r="AF12" s="7"/>
      <c r="AG12" s="30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38"/>
    </row>
    <row r="13" spans="1:47" x14ac:dyDescent="0.3">
      <c r="A13" s="33">
        <f>ROW(A13)-3</f>
        <v>10</v>
      </c>
      <c r="B13" s="26" t="s">
        <v>89</v>
      </c>
      <c r="C13" s="31" t="s">
        <v>90</v>
      </c>
      <c r="D13" s="12">
        <f>COUNTIF(L13:AT13,"&gt;0")</f>
        <v>5</v>
      </c>
      <c r="E13" s="8">
        <f>IF(D13&gt;0,F13/D13,0)</f>
        <v>7.5</v>
      </c>
      <c r="F13" s="7">
        <f>SUM(L13:AT13)</f>
        <v>37.5</v>
      </c>
      <c r="G13" s="7">
        <f>SUMIF(L13:AT13,"&gt;="&amp;LARGE(L13:AT13,$AA$1))-(COUNTIF(L13:AT13,"&gt;="&amp;LARGE(L13:AT13,$AA$1))-$AA$1)*LARGE(L13:AT13,$AA$1)</f>
        <v>32.5</v>
      </c>
      <c r="H13" s="7">
        <f>IF($Y$1&gt;=3,LARGE(L13:AT13,$AA$1+1),0)</f>
        <v>5</v>
      </c>
      <c r="I13" s="9">
        <v>0</v>
      </c>
      <c r="J13" s="11">
        <v>0</v>
      </c>
      <c r="K13" s="10">
        <v>1</v>
      </c>
      <c r="L13" s="30">
        <v>13</v>
      </c>
      <c r="M13" s="30">
        <v>6</v>
      </c>
      <c r="N13" s="30">
        <v>5</v>
      </c>
      <c r="O13" s="30">
        <v>5</v>
      </c>
      <c r="P13" s="78">
        <v>8.5</v>
      </c>
      <c r="Q13" s="30"/>
      <c r="R13" s="30"/>
      <c r="S13" s="30"/>
      <c r="T13" s="30"/>
      <c r="U13" s="30"/>
      <c r="V13" s="30"/>
      <c r="W13" s="64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9"/>
    </row>
    <row r="14" spans="1:47" x14ac:dyDescent="0.3">
      <c r="A14" s="33">
        <f>ROW(A14)-3</f>
        <v>11</v>
      </c>
      <c r="B14" s="32" t="s">
        <v>91</v>
      </c>
      <c r="C14" s="25" t="s">
        <v>92</v>
      </c>
      <c r="D14" s="12">
        <f>COUNTIF(L14:AT14,"&gt;0")</f>
        <v>4</v>
      </c>
      <c r="E14" s="8">
        <f>IF(D14&gt;0,F14/D14,0)</f>
        <v>8</v>
      </c>
      <c r="F14" s="48">
        <f>SUM(L14:AT14)</f>
        <v>32</v>
      </c>
      <c r="G14" s="48">
        <f>SUMIF(L14:AT14,"&gt;="&amp;LARGE(L14:AT14,$AA$1))-(COUNTIF(L14:AT14,"&gt;="&amp;LARGE(L14:AT14,$AA$1))-$AA$1)*LARGE(L14:AT14,$AA$1)</f>
        <v>32</v>
      </c>
      <c r="H14" s="7">
        <f>IF($Y$1&gt;=3,LARGE(L14:AT14,$AA$1+1),0)</f>
        <v>0</v>
      </c>
      <c r="I14" s="9">
        <v>0</v>
      </c>
      <c r="J14" s="11">
        <v>0</v>
      </c>
      <c r="K14" s="10">
        <v>0</v>
      </c>
      <c r="L14" s="30">
        <v>12</v>
      </c>
      <c r="M14" s="30">
        <v>4</v>
      </c>
      <c r="N14" s="30">
        <v>6</v>
      </c>
      <c r="O14" s="30">
        <v>10</v>
      </c>
      <c r="P14" s="70">
        <v>0</v>
      </c>
      <c r="Q14" s="30"/>
      <c r="R14" s="30"/>
      <c r="S14" s="30"/>
      <c r="T14" s="30"/>
      <c r="U14" s="30"/>
      <c r="V14" s="30"/>
      <c r="W14" s="64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9"/>
    </row>
    <row r="15" spans="1:47" x14ac:dyDescent="0.3">
      <c r="A15" s="23">
        <f>ROW(A15)-3</f>
        <v>12</v>
      </c>
      <c r="B15" s="26" t="s">
        <v>100</v>
      </c>
      <c r="C15" s="25" t="s">
        <v>95</v>
      </c>
      <c r="D15" s="12">
        <f>COUNTIF(L15:AT15,"&gt;0")</f>
        <v>5</v>
      </c>
      <c r="E15" s="8">
        <f>IF(D15&gt;0,F15/D15,0)</f>
        <v>6.17</v>
      </c>
      <c r="F15" s="66">
        <f>SUM(L15:AT15)</f>
        <v>30.85</v>
      </c>
      <c r="G15" s="66">
        <f>SUMIF(L15:AT15,"&gt;="&amp;LARGE(L15:AT15,$AA$1))-(COUNTIF(L15:AT15,"&gt;="&amp;LARGE(L15:AT15,$AA$1))-$AA$1)*LARGE(L15:AT15,$AA$1)</f>
        <v>29.85</v>
      </c>
      <c r="H15" s="7">
        <f>IF($Y$1&gt;=3,LARGE(L15:AT15,$AA$1+1),0)</f>
        <v>1</v>
      </c>
      <c r="I15" s="9">
        <v>0</v>
      </c>
      <c r="J15" s="11">
        <v>0</v>
      </c>
      <c r="K15" s="10">
        <v>1</v>
      </c>
      <c r="L15" s="7">
        <v>6</v>
      </c>
      <c r="M15" s="7">
        <v>1</v>
      </c>
      <c r="N15" s="10">
        <v>15.85</v>
      </c>
      <c r="O15" s="7">
        <v>7</v>
      </c>
      <c r="P15" s="7">
        <v>1</v>
      </c>
      <c r="Q15" s="7"/>
      <c r="R15" s="7"/>
      <c r="S15" s="7"/>
      <c r="T15" s="7"/>
      <c r="U15" s="7"/>
      <c r="V15" s="7"/>
      <c r="W15" s="64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38"/>
    </row>
    <row r="16" spans="1:47" x14ac:dyDescent="0.3">
      <c r="A16" s="33">
        <f>ROW(A16)-3</f>
        <v>13</v>
      </c>
      <c r="B16" s="26" t="s">
        <v>155</v>
      </c>
      <c r="C16" s="25" t="s">
        <v>158</v>
      </c>
      <c r="D16" s="12">
        <f>COUNTIF(L16:AT16,"&gt;0")</f>
        <v>4</v>
      </c>
      <c r="E16" s="8">
        <f>IF(D16&gt;0,F16/D16,0)</f>
        <v>7.25</v>
      </c>
      <c r="F16" s="7">
        <f>SUM(L16:AT16)</f>
        <v>29</v>
      </c>
      <c r="G16" s="7">
        <f>SUMIF(L16:AT16,"&gt;="&amp;LARGE(L16:AT16,$AA$1))-(COUNTIF(L16:AT16,"&gt;="&amp;LARGE(L16:AT16,$AA$1))-$AA$1)*LARGE(L16:AT16,$AA$1)</f>
        <v>29</v>
      </c>
      <c r="H16" s="7">
        <f>IF($Y$1&gt;3,LARGE(L16:AT16,$AA$1+1),0)</f>
        <v>0</v>
      </c>
      <c r="I16" s="9">
        <v>0</v>
      </c>
      <c r="J16" s="11">
        <v>0</v>
      </c>
      <c r="K16" s="10">
        <v>0</v>
      </c>
      <c r="L16" s="30">
        <v>7</v>
      </c>
      <c r="M16" s="30">
        <v>10</v>
      </c>
      <c r="N16" s="30">
        <v>11</v>
      </c>
      <c r="O16" s="30">
        <v>1</v>
      </c>
      <c r="P16" s="30">
        <v>0</v>
      </c>
      <c r="Q16" s="30"/>
      <c r="R16" s="30"/>
      <c r="S16" s="30"/>
      <c r="T16" s="30"/>
      <c r="U16" s="30"/>
      <c r="V16" s="30"/>
      <c r="W16" s="64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9"/>
    </row>
    <row r="17" spans="1:46" x14ac:dyDescent="0.3">
      <c r="A17" s="33">
        <f>ROW(A17)-3</f>
        <v>14</v>
      </c>
      <c r="B17" s="32" t="s">
        <v>111</v>
      </c>
      <c r="C17" s="31" t="s">
        <v>112</v>
      </c>
      <c r="D17" s="12">
        <f>COUNTIF(L17:AT17,"&gt;0")</f>
        <v>2</v>
      </c>
      <c r="E17" s="8">
        <f>IF(D17&gt;0,F17/D17,0)</f>
        <v>12.775</v>
      </c>
      <c r="F17" s="7">
        <f>SUM(L17:AT17)</f>
        <v>25.55</v>
      </c>
      <c r="G17" s="7">
        <f>SUMIF(L17:AT17,"&gt;="&amp;LARGE(L17:AT17,$AA$1))-(COUNTIF(L17:AT17,"&gt;="&amp;LARGE(L17:AT17,$AA$1))-$AA$1)*LARGE(L17:AT17,$AA$1)</f>
        <v>25.55</v>
      </c>
      <c r="H17" s="7">
        <f>IF($Y$1&gt;3,LARGE(L17:AT17,$AA$1+1),0)</f>
        <v>0</v>
      </c>
      <c r="I17" s="9">
        <v>1</v>
      </c>
      <c r="J17" s="11">
        <v>0</v>
      </c>
      <c r="K17" s="10">
        <v>0</v>
      </c>
      <c r="L17" s="30">
        <v>0</v>
      </c>
      <c r="M17" s="30">
        <v>0</v>
      </c>
      <c r="N17" s="76">
        <v>19.55</v>
      </c>
      <c r="O17" s="30">
        <v>6</v>
      </c>
      <c r="P17" s="30">
        <v>0</v>
      </c>
      <c r="Q17" s="30"/>
      <c r="R17" s="30"/>
      <c r="S17" s="30"/>
      <c r="T17" s="30"/>
      <c r="U17" s="30"/>
      <c r="V17" s="30"/>
      <c r="W17" s="64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9"/>
    </row>
    <row r="18" spans="1:46" x14ac:dyDescent="0.3">
      <c r="A18" s="33">
        <f>ROW(A18)-3</f>
        <v>15</v>
      </c>
      <c r="B18" s="26" t="s">
        <v>107</v>
      </c>
      <c r="C18" s="25" t="s">
        <v>108</v>
      </c>
      <c r="D18" s="12">
        <f>COUNTIF(L18:AT18,"&gt;0")</f>
        <v>2</v>
      </c>
      <c r="E18" s="8">
        <f>IF(D18&gt;0,F18/D18,0)</f>
        <v>11.3</v>
      </c>
      <c r="F18" s="7">
        <f>SUM(L18:AT18)</f>
        <v>22.6</v>
      </c>
      <c r="G18" s="7">
        <f>SUMIF(L18:AT18,"&gt;="&amp;LARGE(L18:AT18,$AA$1))-(COUNTIF(L18:AT18,"&gt;="&amp;LARGE(L18:AT18,$AA$1))-$AA$1)*LARGE(L18:AT18,$AA$1)</f>
        <v>22.6</v>
      </c>
      <c r="H18" s="7">
        <f>IF($Y$1&gt;=3,LARGE(L18:AT18,$AA$1+1),0)</f>
        <v>0</v>
      </c>
      <c r="I18" s="9">
        <v>0</v>
      </c>
      <c r="J18" s="11">
        <v>1</v>
      </c>
      <c r="K18" s="10">
        <v>0</v>
      </c>
      <c r="L18" s="30">
        <v>0</v>
      </c>
      <c r="M18" s="74">
        <v>16.600000000000001</v>
      </c>
      <c r="N18" s="30">
        <v>0</v>
      </c>
      <c r="O18" s="30">
        <v>0</v>
      </c>
      <c r="P18" s="30">
        <v>6</v>
      </c>
      <c r="Q18" s="30"/>
      <c r="R18" s="30"/>
      <c r="S18" s="30"/>
      <c r="T18" s="30"/>
      <c r="U18" s="30"/>
      <c r="V18" s="30"/>
      <c r="W18" s="64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9"/>
    </row>
    <row r="19" spans="1:46" ht="15" thickBot="1" x14ac:dyDescent="0.35">
      <c r="A19" s="33">
        <f>ROW(A19)-3</f>
        <v>16</v>
      </c>
      <c r="B19" s="26" t="s">
        <v>109</v>
      </c>
      <c r="C19" s="25" t="s">
        <v>110</v>
      </c>
      <c r="D19" s="12">
        <f>COUNTIF(L19:AT19,"&gt;0")</f>
        <v>2</v>
      </c>
      <c r="E19" s="8">
        <f>IF(D19&gt;0,F19/D19,0)</f>
        <v>8</v>
      </c>
      <c r="F19" s="7">
        <f>SUM(L19:AT19)</f>
        <v>16</v>
      </c>
      <c r="G19" s="7">
        <f>SUMIF(L19:AT19,"&gt;="&amp;LARGE(L19:AT19,$AA$1))-(COUNTIF(L19:AT19,"&gt;="&amp;LARGE(L19:AT19,$AA$1))-$AA$1)*LARGE(L19:AT19,$AA$1)</f>
        <v>16</v>
      </c>
      <c r="H19" s="7">
        <f>IF($Y$1&gt;3,LARGE(L19:AT19,$AA$1+1),0)</f>
        <v>0</v>
      </c>
      <c r="I19" s="9">
        <v>0</v>
      </c>
      <c r="J19" s="11">
        <v>0</v>
      </c>
      <c r="K19" s="10">
        <v>0</v>
      </c>
      <c r="L19" s="30">
        <v>0</v>
      </c>
      <c r="M19" s="30">
        <v>0</v>
      </c>
      <c r="N19" s="30">
        <v>3</v>
      </c>
      <c r="O19" s="30">
        <v>13</v>
      </c>
      <c r="P19" s="30">
        <v>0</v>
      </c>
      <c r="Q19" s="30"/>
      <c r="R19" s="30"/>
      <c r="S19" s="30"/>
      <c r="T19" s="30"/>
      <c r="U19" s="30"/>
      <c r="V19" s="30"/>
      <c r="W19" s="64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46" ht="15" thickBot="1" x14ac:dyDescent="0.35">
      <c r="A20" s="49">
        <f>ROW(A20)-3</f>
        <v>17</v>
      </c>
      <c r="B20" s="26" t="s">
        <v>113</v>
      </c>
      <c r="C20" s="25" t="s">
        <v>114</v>
      </c>
      <c r="D20" s="51">
        <f>COUNTIF(L20:AT20,"&gt;0")</f>
        <v>2</v>
      </c>
      <c r="E20" s="52">
        <f>IF(D20&gt;0,F20/D20,0)</f>
        <v>7</v>
      </c>
      <c r="F20" s="56">
        <f>SUM(L20:AT20)</f>
        <v>14</v>
      </c>
      <c r="G20" s="57">
        <f>SUMIF(L20:AT20,"&gt;="&amp;LARGE(L20:AT20,$AA$1))-(COUNTIF(L20:AT20,"&gt;="&amp;LARGE(L20:AT20,$AA$1))-$AA$1)*LARGE(L20:AT20,$AA$1)</f>
        <v>14</v>
      </c>
      <c r="H20" s="57">
        <f>IF($Y$1&gt;3,LARGE(L20:AT20,$AA$1+1),0)</f>
        <v>0</v>
      </c>
      <c r="I20" s="58">
        <v>0</v>
      </c>
      <c r="J20" s="59">
        <v>0</v>
      </c>
      <c r="K20" s="60">
        <v>0</v>
      </c>
      <c r="L20" s="35">
        <v>0</v>
      </c>
      <c r="M20" s="35">
        <v>12</v>
      </c>
      <c r="N20" s="35">
        <v>2</v>
      </c>
      <c r="O20" s="35">
        <v>0</v>
      </c>
      <c r="P20" s="35">
        <v>0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69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46" ht="15" thickBot="1" x14ac:dyDescent="0.35">
      <c r="A21" s="49">
        <f>ROW(A21)-3</f>
        <v>18</v>
      </c>
      <c r="B21" s="75" t="s">
        <v>157</v>
      </c>
      <c r="C21" s="25" t="s">
        <v>156</v>
      </c>
      <c r="D21" s="12">
        <f>COUNTIF(L21:AT21,"&gt;0")</f>
        <v>2</v>
      </c>
      <c r="E21" s="8">
        <f>IF(D21&gt;0,F21/D21,0)</f>
        <v>2</v>
      </c>
      <c r="F21" s="7">
        <f>SUM(L21:AT21)</f>
        <v>4</v>
      </c>
      <c r="G21" s="7">
        <f>SUMIF(L21:AT21,"&gt;="&amp;LARGE(L21:AT21,$AA$1))-(COUNTIF(L21:AT21,"&gt;="&amp;LARGE(L21:AT21,$AA$1))-$AA$1)*LARGE(L21:AT21,$AA$1)</f>
        <v>4</v>
      </c>
      <c r="H21" s="7">
        <f>IF($Y$1&gt;3,LARGE(L21:AT21,$AA$1+1),0)</f>
        <v>0</v>
      </c>
      <c r="I21" s="9">
        <v>0</v>
      </c>
      <c r="J21" s="11">
        <v>0</v>
      </c>
      <c r="K21" s="10">
        <v>0</v>
      </c>
      <c r="L21" s="35">
        <v>0</v>
      </c>
      <c r="M21" s="35">
        <v>2</v>
      </c>
      <c r="N21" s="35">
        <v>0</v>
      </c>
      <c r="O21" s="35">
        <v>2</v>
      </c>
      <c r="P21" s="35">
        <v>0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6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7"/>
    </row>
    <row r="22" spans="1:46" ht="15" thickBot="1" x14ac:dyDescent="0.35">
      <c r="A22" s="49">
        <f>ROW(A22)-3</f>
        <v>19</v>
      </c>
      <c r="B22" s="26" t="s">
        <v>149</v>
      </c>
      <c r="C22" s="25" t="s">
        <v>150</v>
      </c>
      <c r="D22" s="56">
        <f>COUNTIF(L22:AT22,"&gt;0")</f>
        <v>1</v>
      </c>
      <c r="E22" s="62">
        <f>IF(D22&gt;0,F22/D22,0)</f>
        <v>4</v>
      </c>
      <c r="F22" s="57">
        <f>SUM(L22:AT22)</f>
        <v>4</v>
      </c>
      <c r="G22" s="57">
        <f>SUMIF(L22:AT22,"&gt;="&amp;LARGE(L22:AT22,$AA$1))-(COUNTIF(L22:AT22,"&gt;="&amp;LARGE(L22:AT22,$AA$1))-$AA$1)*LARGE(L22:AT22,$AA$1)</f>
        <v>4</v>
      </c>
      <c r="H22" s="57">
        <f>IF($Y$1&gt;3,LARGE(L22:AT22,$AA$1+1),0)</f>
        <v>0</v>
      </c>
      <c r="I22" s="58">
        <v>0</v>
      </c>
      <c r="J22" s="59">
        <v>0</v>
      </c>
      <c r="K22" s="60">
        <v>0</v>
      </c>
      <c r="L22" s="35">
        <v>4</v>
      </c>
      <c r="M22" s="35">
        <v>0</v>
      </c>
      <c r="N22" s="35">
        <v>0</v>
      </c>
      <c r="O22" s="35">
        <v>0</v>
      </c>
      <c r="P22" s="35">
        <v>0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6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7"/>
    </row>
    <row r="23" spans="1:46" ht="15" thickBot="1" x14ac:dyDescent="0.35">
      <c r="A23" s="49">
        <f>ROW(A23)-3</f>
        <v>20</v>
      </c>
      <c r="B23" s="26" t="s">
        <v>71</v>
      </c>
      <c r="C23" s="25" t="s">
        <v>102</v>
      </c>
      <c r="D23" s="56">
        <f>COUNTIF(L23:AT23,"&gt;0")</f>
        <v>2</v>
      </c>
      <c r="E23" s="62">
        <f>IF(D23&gt;0,F23/D23,0)</f>
        <v>2</v>
      </c>
      <c r="F23" s="57">
        <f>SUM(L23:AT23)</f>
        <v>4</v>
      </c>
      <c r="G23" s="57">
        <f>SUMIF(L23:AT23,"&gt;="&amp;LARGE(L23:AT23,$AA$1))-(COUNTIF(L23:AT23,"&gt;="&amp;LARGE(L23:AT23,$AA$1))-$AA$1)*LARGE(L23:AT23,$AA$1)</f>
        <v>4</v>
      </c>
      <c r="H23" s="57">
        <f>IF($Y$1&gt;3,LARGE(L23:AT23,$AA$1+1),0)</f>
        <v>0</v>
      </c>
      <c r="I23" s="58">
        <v>0</v>
      </c>
      <c r="J23" s="59">
        <v>0</v>
      </c>
      <c r="K23" s="34">
        <v>0</v>
      </c>
      <c r="L23" s="35">
        <v>0</v>
      </c>
      <c r="M23" s="35">
        <v>3</v>
      </c>
      <c r="N23" s="35">
        <v>1</v>
      </c>
      <c r="O23" s="35">
        <v>0</v>
      </c>
      <c r="P23" s="35">
        <v>0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6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7"/>
    </row>
    <row r="24" spans="1:46" ht="15" thickBot="1" x14ac:dyDescent="0.35">
      <c r="A24" s="23">
        <f>ROW(A24)-3</f>
        <v>21</v>
      </c>
      <c r="B24" s="27" t="s">
        <v>70</v>
      </c>
      <c r="C24" s="25" t="s">
        <v>69</v>
      </c>
      <c r="D24" s="12">
        <f>COUNTIF(L24:AT24,"&gt;0")</f>
        <v>1</v>
      </c>
      <c r="E24" s="8">
        <f>IF(D24&gt;0,F24/D24,0)</f>
        <v>2</v>
      </c>
      <c r="F24" s="7">
        <f>SUM(L24:AT24)</f>
        <v>2</v>
      </c>
      <c r="G24" s="7">
        <f>SUMIF(L24:AT24,"&gt;="&amp;LARGE(L24:AT24,$AA$1))-(COUNTIF(L24:AT24,"&gt;="&amp;LARGE(L24:AT24,$AA$1))-$AA$1)*LARGE(L24:AT24,$AA$1)</f>
        <v>2</v>
      </c>
      <c r="H24" s="7">
        <f>IF($Y$1&gt;=3,LARGE(L24:AT24,$AA$1+1),0)</f>
        <v>0</v>
      </c>
      <c r="I24" s="9">
        <v>0</v>
      </c>
      <c r="J24" s="11">
        <v>0</v>
      </c>
      <c r="K24" s="34">
        <v>0</v>
      </c>
      <c r="L24" s="65">
        <v>2</v>
      </c>
      <c r="M24" s="65">
        <v>0</v>
      </c>
      <c r="N24" s="65">
        <v>0</v>
      </c>
      <c r="O24" s="65">
        <v>0</v>
      </c>
      <c r="P24" s="65">
        <v>0</v>
      </c>
      <c r="Q24" s="65"/>
      <c r="R24" s="65"/>
      <c r="S24" s="65"/>
      <c r="T24" s="65"/>
      <c r="U24" s="65"/>
      <c r="V24" s="65"/>
      <c r="W24" s="35"/>
      <c r="X24" s="65"/>
      <c r="Y24" s="65"/>
      <c r="Z24" s="65"/>
      <c r="AA24" s="65"/>
      <c r="AB24" s="65"/>
      <c r="AC24" s="65"/>
      <c r="AD24" s="35"/>
      <c r="AE24" s="65"/>
      <c r="AF24" s="65"/>
      <c r="AG24" s="65"/>
      <c r="AH24" s="6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6"/>
    </row>
    <row r="25" spans="1:46" ht="15" thickBot="1" x14ac:dyDescent="0.35">
      <c r="A25" s="49">
        <f>ROW(A25)-3</f>
        <v>22</v>
      </c>
      <c r="B25" s="67" t="s">
        <v>147</v>
      </c>
      <c r="C25" s="68" t="s">
        <v>148</v>
      </c>
      <c r="D25" s="51">
        <f>COUNTIF(L25:AT25,"&gt;0")</f>
        <v>1</v>
      </c>
      <c r="E25" s="52">
        <f>IF(D25&gt;0,F25/D25,0)</f>
        <v>1</v>
      </c>
      <c r="F25" s="53">
        <f>SUM(L25:AT25)</f>
        <v>1</v>
      </c>
      <c r="G25" s="53">
        <f>SUMIF(L25:AT25,"&gt;="&amp;LARGE(L25:AT25,$AA$1))-(COUNTIF(L25:AT25,"&gt;="&amp;LARGE(L25:AT25,$AA$1))-$AA$1)*LARGE(L25:AT25,$AA$1)</f>
        <v>1</v>
      </c>
      <c r="H25" s="53">
        <f>IF($Y$1&gt;3,LARGE(L25:AT25,$AA$1+1),0)</f>
        <v>0</v>
      </c>
      <c r="I25" s="54">
        <v>0</v>
      </c>
      <c r="J25" s="55">
        <v>0</v>
      </c>
      <c r="K25" s="34">
        <v>0</v>
      </c>
      <c r="L25" s="35">
        <v>1</v>
      </c>
      <c r="M25" s="35">
        <v>0</v>
      </c>
      <c r="N25" s="35">
        <v>0</v>
      </c>
      <c r="O25" s="35">
        <v>0</v>
      </c>
      <c r="P25" s="35">
        <v>0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6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7"/>
    </row>
    <row r="26" spans="1:46" ht="15" hidden="1" thickBot="1" x14ac:dyDescent="0.35">
      <c r="A26" s="61">
        <f t="shared" ref="A26:A35" si="0">ROW(A26)-3</f>
        <v>23</v>
      </c>
      <c r="B26" s="67" t="s">
        <v>117</v>
      </c>
      <c r="C26" s="25" t="s">
        <v>118</v>
      </c>
      <c r="D26" s="51">
        <f t="shared" ref="D26:D35" si="1">COUNTIF(L26:AT26,"&gt;0")</f>
        <v>0</v>
      </c>
      <c r="E26" s="52">
        <f t="shared" ref="E26:E35" si="2">IF(D26&gt;0,F26/D26,0)</f>
        <v>0</v>
      </c>
      <c r="F26" s="53">
        <f t="shared" ref="F26:F35" si="3">SUM(L26:AT26)</f>
        <v>0</v>
      </c>
      <c r="G26" s="53" t="e">
        <f t="shared" ref="G26:G35" si="4">SUMIF(L26:AT26,"&gt;="&amp;LARGE(L26:AT26,$AA$1))-(COUNTIF(L26:AT26,"&gt;="&amp;LARGE(L26:AT26,$AA$1))-$AA$1)*LARGE(L26:AT26,$AA$1)</f>
        <v>#NUM!</v>
      </c>
      <c r="H26" s="53" t="e">
        <f t="shared" ref="H26:H31" si="5">IF($Y$1&gt;=3,LARGE(L26:AT26,$AA$1+1),0)</f>
        <v>#NUM!</v>
      </c>
      <c r="I26" s="54">
        <v>0</v>
      </c>
      <c r="J26" s="55">
        <v>0</v>
      </c>
      <c r="K26" s="34">
        <v>0</v>
      </c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35"/>
      <c r="X26" s="65"/>
      <c r="Y26" s="65"/>
      <c r="Z26" s="65"/>
      <c r="AA26" s="65"/>
      <c r="AB26" s="65"/>
      <c r="AC26" s="65"/>
      <c r="AD26" s="35"/>
      <c r="AE26" s="65"/>
      <c r="AF26" s="35"/>
      <c r="AG26" s="35"/>
      <c r="AH26" s="6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</row>
    <row r="27" spans="1:46" ht="15" hidden="1" thickBot="1" x14ac:dyDescent="0.35">
      <c r="A27" s="49">
        <f t="shared" si="0"/>
        <v>24</v>
      </c>
      <c r="B27" s="67" t="s">
        <v>93</v>
      </c>
      <c r="C27" s="25" t="s">
        <v>94</v>
      </c>
      <c r="D27" s="51">
        <f t="shared" si="1"/>
        <v>0</v>
      </c>
      <c r="E27" s="52">
        <f t="shared" si="2"/>
        <v>0</v>
      </c>
      <c r="F27" s="53">
        <f t="shared" si="3"/>
        <v>0</v>
      </c>
      <c r="G27" s="53" t="e">
        <f t="shared" si="4"/>
        <v>#NUM!</v>
      </c>
      <c r="H27" s="53" t="e">
        <f t="shared" si="5"/>
        <v>#NUM!</v>
      </c>
      <c r="I27" s="54">
        <v>0</v>
      </c>
      <c r="J27" s="55">
        <v>0</v>
      </c>
      <c r="K27" s="34">
        <v>0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</row>
    <row r="28" spans="1:46" ht="15" hidden="1" thickBot="1" x14ac:dyDescent="0.35">
      <c r="A28" s="61">
        <f t="shared" si="0"/>
        <v>25</v>
      </c>
      <c r="B28" s="50" t="s">
        <v>14</v>
      </c>
      <c r="C28" s="25" t="s">
        <v>88</v>
      </c>
      <c r="D28" s="51">
        <f t="shared" si="1"/>
        <v>0</v>
      </c>
      <c r="E28" s="52">
        <f t="shared" si="2"/>
        <v>0</v>
      </c>
      <c r="F28" s="53">
        <f t="shared" si="3"/>
        <v>0</v>
      </c>
      <c r="G28" s="72" t="e">
        <f t="shared" si="4"/>
        <v>#NUM!</v>
      </c>
      <c r="H28" s="53" t="e">
        <f t="shared" si="5"/>
        <v>#NUM!</v>
      </c>
      <c r="I28" s="54">
        <v>0</v>
      </c>
      <c r="J28" s="55">
        <v>0</v>
      </c>
      <c r="K28" s="34">
        <v>0</v>
      </c>
      <c r="L28" s="65"/>
      <c r="M28" s="71"/>
      <c r="N28" s="65"/>
      <c r="O28" s="65"/>
      <c r="P28" s="65"/>
      <c r="Q28" s="65"/>
      <c r="R28" s="65"/>
      <c r="S28" s="65"/>
      <c r="T28" s="65"/>
      <c r="U28" s="65"/>
      <c r="V28" s="65"/>
      <c r="W28" s="3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</row>
    <row r="29" spans="1:46" ht="15" hidden="1" thickBot="1" x14ac:dyDescent="0.35">
      <c r="A29" s="61">
        <f t="shared" si="0"/>
        <v>26</v>
      </c>
      <c r="B29" s="67" t="s">
        <v>121</v>
      </c>
      <c r="C29" s="25" t="s">
        <v>122</v>
      </c>
      <c r="D29" s="51">
        <f t="shared" si="1"/>
        <v>0</v>
      </c>
      <c r="E29" s="52">
        <f t="shared" si="2"/>
        <v>0</v>
      </c>
      <c r="F29" s="53">
        <f t="shared" si="3"/>
        <v>0</v>
      </c>
      <c r="G29" s="53" t="e">
        <f t="shared" si="4"/>
        <v>#NUM!</v>
      </c>
      <c r="H29" s="53" t="e">
        <f t="shared" si="5"/>
        <v>#NUM!</v>
      </c>
      <c r="I29" s="54">
        <v>0</v>
      </c>
      <c r="J29" s="55">
        <v>0</v>
      </c>
      <c r="K29" s="34">
        <v>1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35"/>
      <c r="X29" s="65"/>
      <c r="Y29" s="65"/>
      <c r="Z29" s="65"/>
      <c r="AA29" s="65"/>
      <c r="AB29" s="65"/>
      <c r="AC29" s="65"/>
      <c r="AD29" s="35"/>
      <c r="AE29" s="35"/>
      <c r="AF29" s="35"/>
      <c r="AG29" s="35"/>
      <c r="AH29" s="6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</row>
    <row r="30" spans="1:46" ht="15" hidden="1" thickBot="1" x14ac:dyDescent="0.35">
      <c r="A30" s="61">
        <f t="shared" si="0"/>
        <v>27</v>
      </c>
      <c r="B30" s="67" t="s">
        <v>123</v>
      </c>
      <c r="C30" s="25" t="s">
        <v>124</v>
      </c>
      <c r="D30" s="51">
        <f t="shared" si="1"/>
        <v>0</v>
      </c>
      <c r="E30" s="52">
        <f t="shared" si="2"/>
        <v>0</v>
      </c>
      <c r="F30" s="53">
        <f t="shared" si="3"/>
        <v>0</v>
      </c>
      <c r="G30" s="53" t="e">
        <f t="shared" si="4"/>
        <v>#NUM!</v>
      </c>
      <c r="H30" s="53" t="e">
        <f t="shared" si="5"/>
        <v>#NUM!</v>
      </c>
      <c r="I30" s="54">
        <v>0</v>
      </c>
      <c r="J30" s="55">
        <v>0</v>
      </c>
      <c r="K30" s="34">
        <v>0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</row>
    <row r="31" spans="1:46" ht="15" hidden="1" thickBot="1" x14ac:dyDescent="0.35">
      <c r="A31" s="49">
        <f t="shared" si="0"/>
        <v>28</v>
      </c>
      <c r="B31" s="67" t="s">
        <v>120</v>
      </c>
      <c r="C31" s="25" t="s">
        <v>119</v>
      </c>
      <c r="D31" s="51">
        <f t="shared" si="1"/>
        <v>0</v>
      </c>
      <c r="E31" s="52">
        <f t="shared" si="2"/>
        <v>0</v>
      </c>
      <c r="F31" s="53">
        <f t="shared" si="3"/>
        <v>0</v>
      </c>
      <c r="G31" s="53" t="e">
        <f t="shared" si="4"/>
        <v>#NUM!</v>
      </c>
      <c r="H31" s="53" t="e">
        <f t="shared" si="5"/>
        <v>#NUM!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</row>
    <row r="32" spans="1:46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 t="e">
        <f>IF($Y$1&gt;3,LARGE(L32:AT32,$AA$1+1),0)</f>
        <v>#NUM!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</row>
    <row r="33" spans="1:46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 t="e">
        <f>IF($Y$1&gt;3,LARGE(L33:AT33,$AA$1+1),0)</f>
        <v>#NUM!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</row>
    <row r="34" spans="1:46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 t="e">
        <f>IF($Y$1&gt;3,LARGE(L34:AT34,$AA$1+1),0)</f>
        <v>#NUM!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</row>
    <row r="35" spans="1:46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 t="e">
        <f>IF($Y$1&gt;3,LARGE(L35:AT35,$AA$1+1),0)</f>
        <v>#NUM!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</row>
    <row r="36" spans="1:46" x14ac:dyDescent="0.3">
      <c r="L36">
        <f t="shared" ref="L36:AT36" si="6">COUNTIF(L4:L35,"&gt;0")</f>
        <v>16</v>
      </c>
      <c r="M36">
        <f t="shared" si="6"/>
        <v>16</v>
      </c>
      <c r="N36">
        <f t="shared" si="6"/>
        <v>17</v>
      </c>
      <c r="O36">
        <f t="shared" si="6"/>
        <v>16</v>
      </c>
      <c r="P36">
        <f t="shared" si="6"/>
        <v>10</v>
      </c>
      <c r="Q36">
        <f t="shared" si="6"/>
        <v>0</v>
      </c>
      <c r="R36">
        <f t="shared" si="6"/>
        <v>0</v>
      </c>
      <c r="S36">
        <f t="shared" si="6"/>
        <v>0</v>
      </c>
      <c r="T36">
        <f t="shared" si="6"/>
        <v>0</v>
      </c>
      <c r="U36">
        <f t="shared" si="6"/>
        <v>0</v>
      </c>
      <c r="V36">
        <f t="shared" si="6"/>
        <v>0</v>
      </c>
      <c r="W36">
        <f t="shared" si="6"/>
        <v>0</v>
      </c>
      <c r="X36">
        <f t="shared" si="6"/>
        <v>0</v>
      </c>
      <c r="Y36">
        <f t="shared" si="6"/>
        <v>0</v>
      </c>
      <c r="Z36">
        <f t="shared" si="6"/>
        <v>0</v>
      </c>
      <c r="AA36">
        <f t="shared" si="6"/>
        <v>0</v>
      </c>
      <c r="AB36">
        <f t="shared" si="6"/>
        <v>0</v>
      </c>
      <c r="AC36">
        <f t="shared" si="6"/>
        <v>0</v>
      </c>
      <c r="AD36">
        <f t="shared" si="6"/>
        <v>0</v>
      </c>
      <c r="AE36">
        <f t="shared" si="6"/>
        <v>0</v>
      </c>
      <c r="AF36">
        <f t="shared" si="6"/>
        <v>0</v>
      </c>
      <c r="AG36">
        <f t="shared" si="6"/>
        <v>0</v>
      </c>
      <c r="AH36">
        <f t="shared" si="6"/>
        <v>0</v>
      </c>
      <c r="AI36">
        <f t="shared" si="6"/>
        <v>0</v>
      </c>
      <c r="AJ36">
        <f t="shared" si="6"/>
        <v>0</v>
      </c>
      <c r="AK36">
        <f t="shared" si="6"/>
        <v>0</v>
      </c>
      <c r="AL36">
        <f t="shared" si="6"/>
        <v>0</v>
      </c>
      <c r="AM36">
        <f t="shared" si="6"/>
        <v>0</v>
      </c>
      <c r="AN36">
        <f t="shared" si="6"/>
        <v>0</v>
      </c>
      <c r="AO36">
        <f t="shared" si="6"/>
        <v>0</v>
      </c>
      <c r="AP36">
        <f t="shared" si="6"/>
        <v>0</v>
      </c>
      <c r="AQ36">
        <f t="shared" si="6"/>
        <v>0</v>
      </c>
      <c r="AR36">
        <f t="shared" si="6"/>
        <v>0</v>
      </c>
      <c r="AS36">
        <f t="shared" si="6"/>
        <v>0</v>
      </c>
      <c r="AT36" s="40">
        <f t="shared" si="6"/>
        <v>0</v>
      </c>
    </row>
    <row r="39" spans="1:46" x14ac:dyDescent="0.3">
      <c r="G39" t="s">
        <v>99</v>
      </c>
      <c r="I39" s="42">
        <v>0.15</v>
      </c>
      <c r="K39" t="s">
        <v>96</v>
      </c>
      <c r="L39">
        <f>16*15%</f>
        <v>2.4</v>
      </c>
      <c r="M39" s="41">
        <f>M36*15%</f>
        <v>2.4</v>
      </c>
      <c r="N39" s="41">
        <f t="shared" ref="N39:AH39" si="7">N36*15%</f>
        <v>2.5499999999999998</v>
      </c>
      <c r="O39" s="41">
        <f t="shared" si="7"/>
        <v>2.4</v>
      </c>
      <c r="P39" s="41">
        <f t="shared" si="7"/>
        <v>1.5</v>
      </c>
      <c r="Q39" s="41">
        <f t="shared" si="7"/>
        <v>0</v>
      </c>
      <c r="R39" s="41">
        <f t="shared" si="7"/>
        <v>0</v>
      </c>
      <c r="S39" s="41">
        <f t="shared" si="7"/>
        <v>0</v>
      </c>
      <c r="T39" s="41">
        <f t="shared" si="7"/>
        <v>0</v>
      </c>
      <c r="U39" s="41">
        <f t="shared" si="7"/>
        <v>0</v>
      </c>
      <c r="V39" s="41">
        <f t="shared" si="7"/>
        <v>0</v>
      </c>
      <c r="W39" s="41">
        <f t="shared" si="7"/>
        <v>0</v>
      </c>
      <c r="X39" s="41">
        <f t="shared" si="7"/>
        <v>0</v>
      </c>
      <c r="Y39" s="41">
        <f t="shared" si="7"/>
        <v>0</v>
      </c>
      <c r="Z39" s="41">
        <f t="shared" si="7"/>
        <v>0</v>
      </c>
      <c r="AA39" s="41">
        <f t="shared" si="7"/>
        <v>0</v>
      </c>
      <c r="AB39" s="41">
        <f t="shared" si="7"/>
        <v>0</v>
      </c>
      <c r="AC39" s="41">
        <f t="shared" si="7"/>
        <v>0</v>
      </c>
      <c r="AD39" s="41">
        <f t="shared" si="7"/>
        <v>0</v>
      </c>
      <c r="AE39" s="41">
        <f t="shared" si="7"/>
        <v>0</v>
      </c>
      <c r="AF39" s="41">
        <f t="shared" si="7"/>
        <v>0</v>
      </c>
      <c r="AG39" s="41">
        <f t="shared" si="7"/>
        <v>0</v>
      </c>
      <c r="AH39" s="41">
        <f t="shared" si="7"/>
        <v>0</v>
      </c>
    </row>
    <row r="40" spans="1:46" x14ac:dyDescent="0.3">
      <c r="I40" s="42">
        <v>0.1</v>
      </c>
      <c r="K40" t="s">
        <v>97</v>
      </c>
      <c r="L40" s="41">
        <f>16*10%</f>
        <v>1.6</v>
      </c>
      <c r="M40" s="41">
        <f>M36*10%</f>
        <v>1.6</v>
      </c>
      <c r="N40" s="41">
        <f t="shared" ref="N40:AH40" si="8">N36*10%</f>
        <v>1.7000000000000002</v>
      </c>
      <c r="O40" s="41">
        <f t="shared" si="8"/>
        <v>1.6</v>
      </c>
      <c r="P40" s="41">
        <f t="shared" si="8"/>
        <v>1</v>
      </c>
      <c r="Q40" s="41">
        <f t="shared" si="8"/>
        <v>0</v>
      </c>
      <c r="R40" s="41">
        <f t="shared" si="8"/>
        <v>0</v>
      </c>
      <c r="S40" s="41">
        <f t="shared" si="8"/>
        <v>0</v>
      </c>
      <c r="T40" s="41">
        <f t="shared" si="8"/>
        <v>0</v>
      </c>
      <c r="U40" s="41">
        <f t="shared" si="8"/>
        <v>0</v>
      </c>
      <c r="V40" s="41">
        <f t="shared" si="8"/>
        <v>0</v>
      </c>
      <c r="W40" s="41">
        <f t="shared" si="8"/>
        <v>0</v>
      </c>
      <c r="X40" s="41">
        <f t="shared" si="8"/>
        <v>0</v>
      </c>
      <c r="Y40" s="41">
        <f t="shared" si="8"/>
        <v>0</v>
      </c>
      <c r="Z40" s="41">
        <f t="shared" si="8"/>
        <v>0</v>
      </c>
      <c r="AA40" s="41">
        <f t="shared" si="8"/>
        <v>0</v>
      </c>
      <c r="AB40" s="41">
        <f t="shared" si="8"/>
        <v>0</v>
      </c>
      <c r="AC40" s="41">
        <f t="shared" si="8"/>
        <v>0</v>
      </c>
      <c r="AD40" s="41">
        <f t="shared" si="8"/>
        <v>0</v>
      </c>
      <c r="AE40" s="41">
        <f t="shared" si="8"/>
        <v>0</v>
      </c>
      <c r="AF40" s="41">
        <f t="shared" si="8"/>
        <v>0</v>
      </c>
      <c r="AG40" s="41">
        <f t="shared" si="8"/>
        <v>0</v>
      </c>
      <c r="AH40" s="41">
        <f t="shared" si="8"/>
        <v>0</v>
      </c>
    </row>
    <row r="41" spans="1:46" x14ac:dyDescent="0.3">
      <c r="I41" s="42">
        <v>0.05</v>
      </c>
      <c r="K41" t="s">
        <v>98</v>
      </c>
      <c r="L41" s="41">
        <f>16*5%</f>
        <v>0.8</v>
      </c>
      <c r="M41" s="41">
        <f>M36*5%</f>
        <v>0.8</v>
      </c>
      <c r="N41" s="41">
        <f t="shared" ref="N41:AH41" si="9">N36*5%</f>
        <v>0.85000000000000009</v>
      </c>
      <c r="O41" s="41">
        <f t="shared" si="9"/>
        <v>0.8</v>
      </c>
      <c r="P41" s="41">
        <f t="shared" si="9"/>
        <v>0.5</v>
      </c>
      <c r="Q41" s="41">
        <f t="shared" si="9"/>
        <v>0</v>
      </c>
      <c r="R41" s="41">
        <f t="shared" si="9"/>
        <v>0</v>
      </c>
      <c r="S41" s="41">
        <f t="shared" si="9"/>
        <v>0</v>
      </c>
      <c r="T41" s="41">
        <f t="shared" si="9"/>
        <v>0</v>
      </c>
      <c r="U41" s="41">
        <f t="shared" si="9"/>
        <v>0</v>
      </c>
      <c r="V41" s="41">
        <f t="shared" si="9"/>
        <v>0</v>
      </c>
      <c r="W41" s="41">
        <f t="shared" si="9"/>
        <v>0</v>
      </c>
      <c r="X41" s="41">
        <f t="shared" si="9"/>
        <v>0</v>
      </c>
      <c r="Y41" s="41">
        <f t="shared" si="9"/>
        <v>0</v>
      </c>
      <c r="Z41" s="41">
        <f t="shared" si="9"/>
        <v>0</v>
      </c>
      <c r="AA41" s="41">
        <f t="shared" si="9"/>
        <v>0</v>
      </c>
      <c r="AB41" s="41">
        <f t="shared" si="9"/>
        <v>0</v>
      </c>
      <c r="AC41" s="41">
        <f t="shared" si="9"/>
        <v>0</v>
      </c>
      <c r="AD41" s="41">
        <f t="shared" si="9"/>
        <v>0</v>
      </c>
      <c r="AE41" s="41">
        <f t="shared" si="9"/>
        <v>0</v>
      </c>
      <c r="AF41" s="41">
        <f t="shared" si="9"/>
        <v>0</v>
      </c>
      <c r="AG41" s="41">
        <f t="shared" si="9"/>
        <v>0</v>
      </c>
      <c r="AH41" s="41">
        <f t="shared" si="9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2025-11-10T08:14:20Z</dcterms:modified>
</cp:coreProperties>
</file>